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https://wasatchcounty1.sharepoint.com/sites/tapteam/Shared Documents/TAP TAX Board/"/>
    </mc:Choice>
  </mc:AlternateContent>
  <xr:revisionPtr revIDLastSave="0" documentId="8_{C555D4C6-8170-429D-9ABA-D738D516BEC9}" xr6:coauthVersionLast="47" xr6:coauthVersionMax="47" xr10:uidLastSave="{00000000-0000-0000-0000-000000000000}"/>
  <bookViews>
    <workbookView xWindow="28680" yWindow="-120" windowWidth="29040" windowHeight="15720" firstSheet="5" activeTab="5" xr2:uid="{5FAE6F00-64D1-4296-8928-1270EAF9387D}"/>
  </bookViews>
  <sheets>
    <sheet name="Reimbursment Ledger" sheetId="2" r:id="rId1"/>
    <sheet name="Budget Overview" sheetId="8" r:id="rId2"/>
    <sheet name="Volunteer Log Sheet" sheetId="7" r:id="rId3"/>
    <sheet name="theatre example" sheetId="1" r:id="rId4"/>
    <sheet name="parks example" sheetId="4" r:id="rId5"/>
    <sheet name="trails example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4" l="1"/>
  <c r="F28" i="4"/>
  <c r="F20" i="4"/>
  <c r="F21" i="4"/>
  <c r="F22" i="4"/>
  <c r="F23" i="4"/>
  <c r="F24" i="4"/>
  <c r="F25" i="4"/>
  <c r="F19" i="4"/>
  <c r="E25" i="6"/>
  <c r="F20" i="6"/>
  <c r="F21" i="6"/>
  <c r="F22" i="6"/>
  <c r="F23" i="6"/>
  <c r="F24" i="6"/>
  <c r="F25" i="6"/>
  <c r="F26" i="6"/>
  <c r="F27" i="6"/>
  <c r="F28" i="6"/>
  <c r="F29" i="6"/>
  <c r="F19" i="6"/>
  <c r="F20" i="1"/>
  <c r="F21" i="1"/>
  <c r="F22" i="1"/>
  <c r="F23" i="1"/>
  <c r="F24" i="1"/>
  <c r="F19" i="1"/>
  <c r="F26" i="8"/>
  <c r="F12" i="8"/>
  <c r="F28" i="8" s="1"/>
  <c r="F17" i="8"/>
  <c r="F29" i="8" s="1"/>
  <c r="I14" i="7"/>
  <c r="I5" i="7"/>
  <c r="I6" i="7"/>
  <c r="I7" i="7"/>
  <c r="I8" i="7"/>
  <c r="I9" i="7"/>
  <c r="I10" i="7"/>
  <c r="I11" i="7"/>
  <c r="I12" i="7"/>
  <c r="I13" i="7"/>
  <c r="I15" i="7"/>
  <c r="I4" i="7"/>
  <c r="I16" i="7" s="1"/>
  <c r="E26" i="6"/>
  <c r="E24" i="6"/>
  <c r="F30" i="8" l="1"/>
  <c r="F30" i="6"/>
  <c r="F26" i="4"/>
  <c r="F17" i="6"/>
  <c r="F33" i="6" s="1"/>
  <c r="F12" i="6"/>
  <c r="F32" i="6" s="1"/>
  <c r="F17" i="4"/>
  <c r="F12" i="4"/>
  <c r="F25" i="1"/>
  <c r="F12" i="1"/>
  <c r="F17" i="1"/>
  <c r="E37" i="2"/>
  <c r="F28" i="1"/>
  <c r="F27" i="1"/>
  <c r="F34" i="6" l="1"/>
  <c r="F30" i="4"/>
  <c r="F2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<sst xmlns="http://schemas.openxmlformats.org/spreadsheetml/2006/main" count="265" uniqueCount="130">
  <si>
    <t> </t>
  </si>
  <si>
    <t xml:space="preserve">Project Name: </t>
  </si>
  <si>
    <t xml:space="preserve">Grant Amount Awarded: </t>
  </si>
  <si>
    <t>Grant Contract #</t>
  </si>
  <si>
    <t>Detailed Cash Expenses</t>
  </si>
  <si>
    <t>Vendor</t>
  </si>
  <si>
    <t>Receipt or Check #</t>
  </si>
  <si>
    <t>Date</t>
  </si>
  <si>
    <t>Amount</t>
  </si>
  <si>
    <t>TOTAL COST</t>
  </si>
  <si>
    <t>Project Name:</t>
  </si>
  <si>
    <t>Project Applicant:</t>
  </si>
  <si>
    <t>Project #</t>
  </si>
  <si>
    <t>Administration fees not to exceed $250</t>
  </si>
  <si>
    <t>Section 1: BUDGET OVERVIEW</t>
  </si>
  <si>
    <t>Type of Funds</t>
  </si>
  <si>
    <t>Source of funds (Organization)</t>
  </si>
  <si>
    <t>Date Secured</t>
  </si>
  <si>
    <t>Total Cash Funding</t>
  </si>
  <si>
    <t>Please enter how much you're requesting in this row.</t>
  </si>
  <si>
    <t>Wasatch TAP Grant</t>
  </si>
  <si>
    <t>Enter how much cash your organization is contributing to this project.</t>
  </si>
  <si>
    <t>Applicant Cash Match</t>
  </si>
  <si>
    <t>Enter how much cash your partners are adding (if any). Insert more rows as needed below.</t>
  </si>
  <si>
    <t>Partner 1 Cash Match</t>
  </si>
  <si>
    <t>Total Cash =</t>
  </si>
  <si>
    <t>Section 2: "In-Kind" match description</t>
  </si>
  <si>
    <t>Source of Funds      (Organization)</t>
  </si>
  <si>
    <t>Total In-Kind Funding ($)</t>
  </si>
  <si>
    <t>Please enter applicants "In-Kind" match (equipment, labor, etc)</t>
  </si>
  <si>
    <t>Please list your partners' total "In-Kind" match on these rows</t>
  </si>
  <si>
    <t>Total "In-Kind" =</t>
  </si>
  <si>
    <t>Section 3: Planned expense budget (Materials, Equipment, &amp; Labor to be purchased)</t>
  </si>
  <si>
    <t>Description of activity</t>
  </si>
  <si>
    <t>Number of Units</t>
  </si>
  <si>
    <t xml:space="preserve">Cost per Unit </t>
  </si>
  <si>
    <t>Total Cost</t>
  </si>
  <si>
    <t>Total</t>
  </si>
  <si>
    <t xml:space="preserve">TOTAL CASH </t>
  </si>
  <si>
    <t xml:space="preserve">TOTAL "IN-KIND" </t>
  </si>
  <si>
    <t>TOTAL COST OF PROJECT</t>
  </si>
  <si>
    <t>"In-Kind" cost will match total cost on the Volunteer Log Sheet.Total cash match from section 1 should match total cash expenditures in section 3</t>
  </si>
  <si>
    <t>Amounts with this cell color (purple) should match.</t>
  </si>
  <si>
    <t>Amounts with this cell color (orange) should match.</t>
  </si>
  <si>
    <t>Volunteer Log Sheet</t>
  </si>
  <si>
    <t>Date (A)</t>
  </si>
  <si>
    <t>Name of volunteer (B)</t>
  </si>
  <si>
    <t xml:space="preserve">Work done on project (C) </t>
  </si>
  <si>
    <t>Hours worked (D)</t>
  </si>
  <si>
    <t>Hourly Rate (E)</t>
  </si>
  <si>
    <t>Equipment used (F)</t>
  </si>
  <si>
    <t>Equipment hours used (G)</t>
  </si>
  <si>
    <t>Equipment rate per hour (H)</t>
  </si>
  <si>
    <t>Total $$ (D*E)+(G*H)</t>
  </si>
  <si>
    <t>*Click here for rates</t>
  </si>
  <si>
    <t>Project Name: High Roller Dance Club</t>
  </si>
  <si>
    <t>Project Applicant: High Roller Dance Club</t>
  </si>
  <si>
    <t>Project # 24-1</t>
  </si>
  <si>
    <t>Volunteer labor to set up and take down stage, ect</t>
  </si>
  <si>
    <t>High Roller Dance Club</t>
  </si>
  <si>
    <t>Volunteer dancers</t>
  </si>
  <si>
    <t>High School students</t>
  </si>
  <si>
    <t>Rent stage and equipment</t>
  </si>
  <si>
    <t>Cost2much inc.</t>
  </si>
  <si>
    <t>Rental of equipment</t>
  </si>
  <si>
    <t xml:space="preserve">Rental of costumes </t>
  </si>
  <si>
    <t>Crazy rentals</t>
  </si>
  <si>
    <t>Costumes</t>
  </si>
  <si>
    <t>Make up artist - hire</t>
  </si>
  <si>
    <t>Bidout company</t>
  </si>
  <si>
    <t>Makeup artist</t>
  </si>
  <si>
    <t>Renal of theatre</t>
  </si>
  <si>
    <t xml:space="preserve">Timpangoos </t>
  </si>
  <si>
    <t>Rental of building</t>
  </si>
  <si>
    <t>Three professional singers</t>
  </si>
  <si>
    <t xml:space="preserve">Sisters Wild </t>
  </si>
  <si>
    <t>Hire three singers</t>
  </si>
  <si>
    <t>Marketing, advertizing and posters</t>
  </si>
  <si>
    <t xml:space="preserve">UPS - Heber </t>
  </si>
  <si>
    <t xml:space="preserve">Advertising </t>
  </si>
  <si>
    <t>Project Name: High Mountain Park</t>
  </si>
  <si>
    <t>Project Applicant: Wasatch County Parks/Rec</t>
  </si>
  <si>
    <t>Project # 24-2</t>
  </si>
  <si>
    <t>Wasatch County Parks/Rec</t>
  </si>
  <si>
    <t>Engineering</t>
  </si>
  <si>
    <t>Wasatch County Engieering</t>
  </si>
  <si>
    <t>clearing/ grubbing</t>
  </si>
  <si>
    <t xml:space="preserve">Awarded bidder </t>
  </si>
  <si>
    <t>Clearing 1 acre for park</t>
  </si>
  <si>
    <t xml:space="preserve">survery- </t>
  </si>
  <si>
    <t>Survery, parking lot, playground</t>
  </si>
  <si>
    <t>Sormwater manag</t>
  </si>
  <si>
    <t>SWMP</t>
  </si>
  <si>
    <t>Asphalt parking lot</t>
  </si>
  <si>
    <t>25 stalls/7' x50'</t>
  </si>
  <si>
    <t>playground equipment</t>
  </si>
  <si>
    <t>standard playground equip</t>
  </si>
  <si>
    <t>Fencing</t>
  </si>
  <si>
    <t xml:space="preserve"> 5 foot fencing/ perimeter- 5280 ft </t>
  </si>
  <si>
    <t xml:space="preserve">signage </t>
  </si>
  <si>
    <t>7 signs around park</t>
  </si>
  <si>
    <t>,</t>
  </si>
  <si>
    <t>Project Name: Trail Blazer</t>
  </si>
  <si>
    <t>Project Applicant: BBC</t>
  </si>
  <si>
    <t>Project # 24-3</t>
  </si>
  <si>
    <t>TAP  Grant</t>
  </si>
  <si>
    <t>TAP GRANT</t>
  </si>
  <si>
    <t>Trails America</t>
  </si>
  <si>
    <t xml:space="preserve">Total cash </t>
  </si>
  <si>
    <t>volunteer labor</t>
  </si>
  <si>
    <t>Trails America , 2500 hours @35.per hour</t>
  </si>
  <si>
    <t>Total in-kind</t>
  </si>
  <si>
    <t>Professional Services</t>
  </si>
  <si>
    <t>Sunrise Engineering</t>
  </si>
  <si>
    <t>Engineering Design</t>
  </si>
  <si>
    <t>Construction Management</t>
  </si>
  <si>
    <t>Equipment</t>
  </si>
  <si>
    <t>Awarded Bidder</t>
  </si>
  <si>
    <t>Clear and Grub Trail Alignment</t>
  </si>
  <si>
    <t>Trail Excavation and Import Material</t>
  </si>
  <si>
    <t>Irrigation Modifications</t>
  </si>
  <si>
    <t>Materials</t>
  </si>
  <si>
    <t>Install Curb &amp; Gutter</t>
  </si>
  <si>
    <t>Pulverize and Grade</t>
  </si>
  <si>
    <t>Install 3" Asphalt Trail</t>
  </si>
  <si>
    <t>ADA Ramps</t>
  </si>
  <si>
    <t>Landscaping</t>
  </si>
  <si>
    <t>Trail Signage</t>
  </si>
  <si>
    <t xml:space="preserve">Total </t>
  </si>
  <si>
    <t xml:space="preserve">TOTAL IN KIND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</si>
</sst>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5">
    <font>
      <sz val="11"/>
      <color theme="1"/>
      <name val="Aptos Narrow"/>
      <family val="2"/>
      <scheme val="minor"/>
    </font>
    <font>
      <sz val="12"/>
      <color theme="1"/>
      <name val="Arial Black"/>
      <family val="2"/>
    </font>
    <font>
      <sz val="9"/>
      <color rgb="FF000000"/>
      <name val="Arial"/>
    </font>
    <font>
      <sz val="10"/>
      <color theme="1"/>
      <name val="Arial"/>
    </font>
    <font>
      <sz val="11"/>
      <color theme="1"/>
      <name val="Arial"/>
    </font>
    <font>
      <sz val="9"/>
      <color theme="1"/>
      <name val="Arial"/>
    </font>
    <font>
      <sz val="10"/>
      <color rgb="FF000000"/>
      <name val="Arial"/>
    </font>
    <font>
      <sz val="10"/>
      <name val="Arial"/>
    </font>
    <font>
      <b/>
      <sz val="14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theme="1"/>
      <name val="Arial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8"/>
      <color theme="3"/>
      <name val="Aptos Display"/>
      <scheme val="major"/>
    </font>
    <font>
      <b/>
      <sz val="15"/>
      <color theme="3"/>
      <name val="Aptos Narrow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ptos Narrow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</font>
    <font>
      <sz val="11"/>
      <color rgb="FF3C7D22"/>
      <name val="Arial Black"/>
    </font>
    <font>
      <sz val="11"/>
      <color theme="9" tint="-0.249977111117893"/>
      <name val="Arial Black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Aptos Narrow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3C7D22"/>
      <name val="Arial Black"/>
      <family val="2"/>
    </font>
    <font>
      <sz val="11"/>
      <color theme="9" tint="-0.249977111117893"/>
      <name val="Arial Black"/>
      <family val="2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B6D7A8"/>
        <bgColor rgb="FFB6D7A8"/>
      </patternFill>
    </fill>
    <fill>
      <patternFill patternType="solid">
        <fgColor rgb="FF38761D"/>
        <bgColor rgb="FF38761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16" fillId="0" borderId="24" applyNumberFormat="0" applyFill="0" applyAlignment="0" applyProtection="0"/>
    <xf numFmtId="44" fontId="24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262">
    <xf numFmtId="0" fontId="0" fillId="0" borderId="0" xfId="0"/>
    <xf numFmtId="44" fontId="1" fillId="0" borderId="0" xfId="0" applyNumberFormat="1" applyFont="1" applyAlignment="1">
      <alignment wrapText="1"/>
    </xf>
    <xf numFmtId="43" fontId="3" fillId="0" borderId="1" xfId="0" applyNumberFormat="1" applyFont="1" applyBorder="1" applyAlignment="1">
      <alignment horizontal="left" wrapText="1"/>
    </xf>
    <xf numFmtId="43" fontId="3" fillId="0" borderId="9" xfId="0" applyNumberFormat="1" applyFont="1" applyBorder="1" applyAlignment="1">
      <alignment horizontal="left" wrapText="1"/>
    </xf>
    <xf numFmtId="43" fontId="3" fillId="0" borderId="2" xfId="0" applyNumberFormat="1" applyFont="1" applyBorder="1" applyAlignment="1">
      <alignment horizontal="left" wrapText="1"/>
    </xf>
    <xf numFmtId="43" fontId="3" fillId="0" borderId="5" xfId="0" applyNumberFormat="1" applyFont="1" applyBorder="1" applyAlignment="1">
      <alignment horizontal="left" wrapText="1"/>
    </xf>
    <xf numFmtId="43" fontId="3" fillId="0" borderId="2" xfId="0" applyNumberFormat="1" applyFont="1" applyBorder="1" applyAlignment="1">
      <alignment horizontal="left"/>
    </xf>
    <xf numFmtId="43" fontId="3" fillId="0" borderId="8" xfId="0" applyNumberFormat="1" applyFont="1" applyBorder="1" applyAlignment="1">
      <alignment horizontal="left"/>
    </xf>
    <xf numFmtId="43" fontId="3" fillId="0" borderId="3" xfId="0" applyNumberFormat="1" applyFont="1" applyBorder="1" applyAlignment="1">
      <alignment horizontal="left" wrapText="1"/>
    </xf>
    <xf numFmtId="43" fontId="3" fillId="0" borderId="10" xfId="0" applyNumberFormat="1" applyFont="1" applyBorder="1" applyAlignment="1">
      <alignment horizontal="left" wrapText="1"/>
    </xf>
    <xf numFmtId="44" fontId="3" fillId="0" borderId="11" xfId="0" applyNumberFormat="1" applyFont="1" applyBorder="1" applyAlignment="1">
      <alignment wrapText="1"/>
    </xf>
    <xf numFmtId="44" fontId="3" fillId="0" borderId="2" xfId="0" applyNumberFormat="1" applyFont="1" applyBorder="1" applyAlignment="1">
      <alignment wrapText="1"/>
    </xf>
    <xf numFmtId="43" fontId="4" fillId="0" borderId="1" xfId="0" applyNumberFormat="1" applyFont="1" applyBorder="1" applyAlignment="1">
      <alignment horizontal="center" wrapText="1"/>
    </xf>
    <xf numFmtId="43" fontId="3" fillId="0" borderId="15" xfId="0" applyNumberFormat="1" applyFont="1" applyBorder="1" applyAlignment="1">
      <alignment horizontal="left" wrapText="1"/>
    </xf>
    <xf numFmtId="43" fontId="5" fillId="0" borderId="16" xfId="0" applyNumberFormat="1" applyFont="1" applyBorder="1" applyAlignment="1">
      <alignment horizontal="left" wrapText="1"/>
    </xf>
    <xf numFmtId="0" fontId="4" fillId="0" borderId="17" xfId="0" applyFont="1" applyBorder="1"/>
    <xf numFmtId="0" fontId="8" fillId="3" borderId="4" xfId="0" applyFont="1" applyFill="1" applyBorder="1"/>
    <xf numFmtId="0" fontId="9" fillId="3" borderId="18" xfId="0" applyFont="1" applyFill="1" applyBorder="1"/>
    <xf numFmtId="0" fontId="8" fillId="3" borderId="18" xfId="0" applyFont="1" applyFill="1" applyBorder="1"/>
    <xf numFmtId="0" fontId="8" fillId="3" borderId="12" xfId="0" applyFont="1" applyFill="1" applyBorder="1"/>
    <xf numFmtId="0" fontId="8" fillId="3" borderId="19" xfId="0" applyFont="1" applyFill="1" applyBorder="1"/>
    <xf numFmtId="0" fontId="8" fillId="4" borderId="12" xfId="0" applyFont="1" applyFill="1" applyBorder="1"/>
    <xf numFmtId="0" fontId="8" fillId="4" borderId="19" xfId="0" applyFont="1" applyFill="1" applyBorder="1"/>
    <xf numFmtId="44" fontId="4" fillId="0" borderId="19" xfId="0" applyNumberFormat="1" applyFont="1" applyBorder="1"/>
    <xf numFmtId="44" fontId="4" fillId="0" borderId="12" xfId="0" applyNumberFormat="1" applyFont="1" applyBorder="1"/>
    <xf numFmtId="44" fontId="4" fillId="0" borderId="18" xfId="0" applyNumberFormat="1" applyFont="1" applyBorder="1"/>
    <xf numFmtId="44" fontId="4" fillId="0" borderId="4" xfId="0" applyNumberFormat="1" applyFont="1" applyBorder="1"/>
    <xf numFmtId="44" fontId="4" fillId="0" borderId="21" xfId="0" applyNumberFormat="1" applyFont="1" applyBorder="1"/>
    <xf numFmtId="44" fontId="10" fillId="0" borderId="20" xfId="0" applyNumberFormat="1" applyFont="1" applyBorder="1"/>
    <xf numFmtId="14" fontId="3" fillId="0" borderId="1" xfId="0" applyNumberFormat="1" applyFont="1" applyBorder="1" applyAlignment="1">
      <alignment horizontal="left" wrapText="1"/>
    </xf>
    <xf numFmtId="43" fontId="11" fillId="0" borderId="8" xfId="0" applyNumberFormat="1" applyFont="1" applyBorder="1" applyAlignment="1">
      <alignment horizontal="left"/>
    </xf>
    <xf numFmtId="43" fontId="11" fillId="0" borderId="3" xfId="0" applyNumberFormat="1" applyFont="1" applyBorder="1" applyAlignment="1">
      <alignment horizontal="left" wrapText="1"/>
    </xf>
    <xf numFmtId="44" fontId="12" fillId="0" borderId="0" xfId="0" applyNumberFormat="1" applyFont="1" applyAlignment="1">
      <alignment wrapText="1"/>
    </xf>
    <xf numFmtId="44" fontId="13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left"/>
    </xf>
    <xf numFmtId="0" fontId="0" fillId="9" borderId="0" xfId="0" applyFill="1"/>
    <xf numFmtId="0" fontId="0" fillId="0" borderId="17" xfId="0" applyBorder="1"/>
    <xf numFmtId="0" fontId="0" fillId="0" borderId="25" xfId="0" applyBorder="1"/>
    <xf numFmtId="0" fontId="0" fillId="0" borderId="26" xfId="0" applyBorder="1"/>
    <xf numFmtId="43" fontId="4" fillId="0" borderId="1" xfId="0" applyNumberFormat="1" applyFont="1" applyBorder="1" applyAlignment="1">
      <alignment horizontal="left" wrapText="1"/>
    </xf>
    <xf numFmtId="43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 wrapText="1"/>
    </xf>
    <xf numFmtId="43" fontId="11" fillId="0" borderId="1" xfId="0" applyNumberFormat="1" applyFont="1" applyBorder="1" applyAlignment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43" fontId="11" fillId="0" borderId="9" xfId="0" applyNumberFormat="1" applyFont="1" applyBorder="1" applyAlignment="1">
      <alignment horizontal="left" wrapText="1"/>
    </xf>
    <xf numFmtId="43" fontId="11" fillId="0" borderId="1" xfId="0" applyNumberFormat="1" applyFont="1" applyBorder="1" applyAlignment="1">
      <alignment horizontal="left"/>
    </xf>
    <xf numFmtId="43" fontId="11" fillId="0" borderId="15" xfId="0" applyNumberFormat="1" applyFont="1" applyBorder="1" applyAlignment="1">
      <alignment horizontal="left" wrapText="1"/>
    </xf>
    <xf numFmtId="43" fontId="11" fillId="0" borderId="16" xfId="0" applyNumberFormat="1" applyFont="1" applyBorder="1" applyAlignment="1">
      <alignment horizontal="left" wrapText="1"/>
    </xf>
    <xf numFmtId="43" fontId="11" fillId="0" borderId="2" xfId="0" applyNumberFormat="1" applyFont="1" applyBorder="1" applyAlignment="1">
      <alignment horizontal="left" wrapText="1"/>
    </xf>
    <xf numFmtId="14" fontId="11" fillId="0" borderId="2" xfId="0" applyNumberFormat="1" applyFont="1" applyBorder="1" applyAlignment="1">
      <alignment horizontal="left" wrapText="1"/>
    </xf>
    <xf numFmtId="43" fontId="11" fillId="0" borderId="5" xfId="0" applyNumberFormat="1" applyFont="1" applyBorder="1" applyAlignment="1">
      <alignment horizontal="left" wrapText="1"/>
    </xf>
    <xf numFmtId="43" fontId="11" fillId="0" borderId="17" xfId="0" applyNumberFormat="1" applyFont="1" applyBorder="1" applyAlignment="1">
      <alignment horizontal="left"/>
    </xf>
    <xf numFmtId="0" fontId="11" fillId="0" borderId="22" xfId="0" applyFont="1" applyBorder="1" applyAlignment="1">
      <alignment horizontal="left" vertical="top" wrapText="1"/>
    </xf>
    <xf numFmtId="0" fontId="11" fillId="6" borderId="22" xfId="0" applyFont="1" applyFill="1" applyBorder="1" applyAlignment="1">
      <alignment horizontal="left" vertical="center" wrapText="1"/>
    </xf>
    <xf numFmtId="44" fontId="11" fillId="6" borderId="22" xfId="0" applyNumberFormat="1" applyFont="1" applyFill="1" applyBorder="1" applyAlignment="1">
      <alignment horizontal="left" vertical="center" wrapText="1"/>
    </xf>
    <xf numFmtId="44" fontId="11" fillId="0" borderId="22" xfId="0" applyNumberFormat="1" applyFont="1" applyBorder="1" applyAlignment="1">
      <alignment horizontal="left" vertical="center"/>
    </xf>
    <xf numFmtId="49" fontId="11" fillId="7" borderId="22" xfId="0" applyNumberFormat="1" applyFont="1" applyFill="1" applyBorder="1" applyAlignment="1">
      <alignment horizontal="left" vertical="center"/>
    </xf>
    <xf numFmtId="0" fontId="20" fillId="8" borderId="23" xfId="0" applyFont="1" applyFill="1" applyBorder="1" applyAlignment="1" applyProtection="1">
      <alignment horizontal="left" vertical="center" wrapText="1"/>
      <protection locked="0"/>
    </xf>
    <xf numFmtId="43" fontId="11" fillId="0" borderId="11" xfId="0" applyNumberFormat="1" applyFont="1" applyBorder="1" applyAlignment="1">
      <alignment horizontal="left" wrapText="1"/>
    </xf>
    <xf numFmtId="43" fontId="11" fillId="0" borderId="18" xfId="0" applyNumberFormat="1" applyFont="1" applyBorder="1" applyAlignment="1">
      <alignment horizontal="left"/>
    </xf>
    <xf numFmtId="43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43" fontId="6" fillId="0" borderId="12" xfId="0" applyNumberFormat="1" applyFont="1" applyBorder="1" applyAlignment="1">
      <alignment horizontal="left" wrapText="1"/>
    </xf>
    <xf numFmtId="43" fontId="6" fillId="0" borderId="4" xfId="0" applyNumberFormat="1" applyFont="1" applyBorder="1" applyAlignment="1">
      <alignment horizontal="left" wrapText="1"/>
    </xf>
    <xf numFmtId="44" fontId="11" fillId="0" borderId="7" xfId="0" applyNumberFormat="1" applyFont="1" applyBorder="1" applyAlignment="1">
      <alignment horizontal="left" wrapText="1"/>
    </xf>
    <xf numFmtId="44" fontId="11" fillId="0" borderId="1" xfId="0" applyNumberFormat="1" applyFont="1" applyBorder="1" applyAlignment="1">
      <alignment horizontal="left" wrapText="1"/>
    </xf>
    <xf numFmtId="44" fontId="3" fillId="0" borderId="9" xfId="0" applyNumberFormat="1" applyFont="1" applyBorder="1" applyAlignment="1">
      <alignment horizontal="left" wrapText="1"/>
    </xf>
    <xf numFmtId="44" fontId="4" fillId="0" borderId="1" xfId="0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left" wrapText="1"/>
    </xf>
    <xf numFmtId="43" fontId="21" fillId="0" borderId="0" xfId="0" applyNumberFormat="1" applyFont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43" fontId="5" fillId="0" borderId="9" xfId="0" applyNumberFormat="1" applyFont="1" applyBorder="1" applyAlignment="1">
      <alignment horizontal="left" wrapText="1"/>
    </xf>
    <xf numFmtId="0" fontId="22" fillId="0" borderId="0" xfId="0" applyFont="1"/>
    <xf numFmtId="0" fontId="23" fillId="0" borderId="0" xfId="0" applyFont="1"/>
    <xf numFmtId="0" fontId="3" fillId="0" borderId="1" xfId="0" applyFont="1" applyBorder="1" applyAlignment="1">
      <alignment horizontal="left" wrapText="1"/>
    </xf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44" fontId="4" fillId="0" borderId="3" xfId="3" applyFont="1" applyBorder="1"/>
    <xf numFmtId="43" fontId="3" fillId="0" borderId="27" xfId="0" applyNumberFormat="1" applyFont="1" applyBorder="1" applyAlignment="1">
      <alignment horizontal="left" wrapText="1"/>
    </xf>
    <xf numFmtId="14" fontId="3" fillId="0" borderId="3" xfId="0" applyNumberFormat="1" applyFont="1" applyBorder="1" applyAlignment="1">
      <alignment horizontal="left" wrapText="1"/>
    </xf>
    <xf numFmtId="0" fontId="0" fillId="0" borderId="1" xfId="0" applyBorder="1"/>
    <xf numFmtId="0" fontId="0" fillId="0" borderId="2" xfId="0" applyBorder="1"/>
    <xf numFmtId="43" fontId="5" fillId="0" borderId="29" xfId="0" applyNumberFormat="1" applyFont="1" applyBorder="1" applyAlignment="1">
      <alignment horizontal="left" wrapText="1"/>
    </xf>
    <xf numFmtId="44" fontId="4" fillId="0" borderId="30" xfId="3" applyFont="1" applyBorder="1"/>
    <xf numFmtId="44" fontId="4" fillId="0" borderId="31" xfId="3" applyFont="1" applyBorder="1"/>
    <xf numFmtId="43" fontId="5" fillId="0" borderId="33" xfId="0" applyNumberFormat="1" applyFont="1" applyBorder="1" applyAlignment="1">
      <alignment horizontal="left" wrapText="1"/>
    </xf>
    <xf numFmtId="43" fontId="3" fillId="0" borderId="34" xfId="0" applyNumberFormat="1" applyFont="1" applyBorder="1" applyAlignment="1">
      <alignment horizontal="left" wrapText="1"/>
    </xf>
    <xf numFmtId="44" fontId="28" fillId="10" borderId="35" xfId="3" applyFont="1" applyFill="1" applyBorder="1"/>
    <xf numFmtId="0" fontId="4" fillId="0" borderId="32" xfId="0" applyFont="1" applyBorder="1"/>
    <xf numFmtId="44" fontId="6" fillId="0" borderId="36" xfId="3" applyFont="1" applyBorder="1" applyAlignment="1">
      <alignment horizontal="center"/>
    </xf>
    <xf numFmtId="44" fontId="3" fillId="0" borderId="31" xfId="3" applyFont="1" applyBorder="1" applyAlignment="1">
      <alignment horizontal="left" wrapText="1"/>
    </xf>
    <xf numFmtId="44" fontId="4" fillId="0" borderId="35" xfId="3" applyFont="1" applyBorder="1"/>
    <xf numFmtId="44" fontId="4" fillId="11" borderId="35" xfId="3" applyFont="1" applyFill="1" applyBorder="1" applyAlignment="1">
      <alignment horizontal="center"/>
    </xf>
    <xf numFmtId="43" fontId="4" fillId="0" borderId="38" xfId="0" applyNumberFormat="1" applyFont="1" applyBorder="1" applyAlignment="1">
      <alignment horizontal="center" wrapText="1"/>
    </xf>
    <xf numFmtId="44" fontId="4" fillId="0" borderId="39" xfId="3" applyFont="1" applyBorder="1" applyAlignment="1">
      <alignment horizontal="center"/>
    </xf>
    <xf numFmtId="43" fontId="5" fillId="0" borderId="29" xfId="0" applyNumberFormat="1" applyFont="1" applyBorder="1" applyAlignment="1">
      <alignment horizontal="left" vertical="center" wrapText="1"/>
    </xf>
    <xf numFmtId="43" fontId="3" fillId="0" borderId="3" xfId="0" applyNumberFormat="1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left" vertical="center" wrapText="1"/>
    </xf>
    <xf numFmtId="43" fontId="5" fillId="0" borderId="32" xfId="0" applyNumberFormat="1" applyFont="1" applyBorder="1" applyAlignment="1">
      <alignment horizontal="left" wrapText="1"/>
    </xf>
    <xf numFmtId="43" fontId="3" fillId="0" borderId="2" xfId="0" applyNumberFormat="1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left" wrapText="1"/>
    </xf>
    <xf numFmtId="0" fontId="0" fillId="0" borderId="38" xfId="0" applyBorder="1"/>
    <xf numFmtId="44" fontId="6" fillId="0" borderId="40" xfId="3" applyFont="1" applyBorder="1" applyAlignment="1">
      <alignment horizontal="center"/>
    </xf>
    <xf numFmtId="44" fontId="3" fillId="0" borderId="41" xfId="3" applyFont="1" applyBorder="1" applyAlignment="1">
      <alignment horizontal="left" wrapText="1"/>
    </xf>
    <xf numFmtId="43" fontId="3" fillId="0" borderId="5" xfId="0" applyNumberFormat="1" applyFont="1" applyBorder="1" applyAlignment="1">
      <alignment horizontal="left"/>
    </xf>
    <xf numFmtId="43" fontId="4" fillId="0" borderId="15" xfId="0" applyNumberFormat="1" applyFont="1" applyBorder="1" applyAlignment="1">
      <alignment horizontal="center" wrapText="1"/>
    </xf>
    <xf numFmtId="43" fontId="4" fillId="0" borderId="2" xfId="0" applyNumberFormat="1" applyFont="1" applyBorder="1" applyAlignment="1">
      <alignment horizontal="center" wrapText="1"/>
    </xf>
    <xf numFmtId="44" fontId="4" fillId="10" borderId="43" xfId="3" applyFont="1" applyFill="1" applyBorder="1" applyAlignment="1">
      <alignment horizontal="center"/>
    </xf>
    <xf numFmtId="44" fontId="6" fillId="0" borderId="44" xfId="3" applyFont="1" applyBorder="1" applyAlignment="1">
      <alignment horizontal="center"/>
    </xf>
    <xf numFmtId="0" fontId="0" fillId="0" borderId="5" xfId="0" applyBorder="1"/>
    <xf numFmtId="44" fontId="4" fillId="11" borderId="45" xfId="3" applyFont="1" applyFill="1" applyBorder="1"/>
    <xf numFmtId="0" fontId="27" fillId="0" borderId="0" xfId="0" applyFont="1"/>
    <xf numFmtId="0" fontId="15" fillId="0" borderId="42" xfId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4" fontId="6" fillId="0" borderId="19" xfId="3" applyFont="1" applyBorder="1" applyAlignment="1">
      <alignment horizontal="center" wrapText="1"/>
    </xf>
    <xf numFmtId="44" fontId="6" fillId="0" borderId="47" xfId="3" applyFont="1" applyBorder="1" applyAlignment="1">
      <alignment horizontal="center" wrapText="1"/>
    </xf>
    <xf numFmtId="44" fontId="6" fillId="0" borderId="15" xfId="3" applyFont="1" applyBorder="1" applyAlignment="1">
      <alignment horizontal="center" wrapText="1"/>
    </xf>
    <xf numFmtId="44" fontId="3" fillId="0" borderId="15" xfId="3" applyFont="1" applyBorder="1" applyAlignment="1">
      <alignment horizontal="left" wrapText="1"/>
    </xf>
    <xf numFmtId="44" fontId="3" fillId="0" borderId="48" xfId="3" applyFont="1" applyBorder="1" applyAlignment="1">
      <alignment horizontal="left" wrapText="1"/>
    </xf>
    <xf numFmtId="44" fontId="3" fillId="0" borderId="49" xfId="3" applyFont="1" applyBorder="1" applyAlignment="1">
      <alignment wrapText="1"/>
    </xf>
    <xf numFmtId="44" fontId="3" fillId="0" borderId="28" xfId="3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3" fillId="8" borderId="1" xfId="0" applyFont="1" applyFill="1" applyBorder="1" applyAlignment="1">
      <alignment wrapText="1"/>
    </xf>
    <xf numFmtId="43" fontId="29" fillId="2" borderId="23" xfId="0" applyNumberFormat="1" applyFont="1" applyFill="1" applyBorder="1" applyAlignment="1">
      <alignment horizontal="center" wrapText="1"/>
    </xf>
    <xf numFmtId="43" fontId="26" fillId="2" borderId="51" xfId="0" applyNumberFormat="1" applyFont="1" applyFill="1" applyBorder="1" applyAlignment="1">
      <alignment horizontal="center" wrapText="1"/>
    </xf>
    <xf numFmtId="43" fontId="26" fillId="2" borderId="15" xfId="0" applyNumberFormat="1" applyFont="1" applyFill="1" applyBorder="1" applyAlignment="1">
      <alignment horizontal="center" wrapText="1"/>
    </xf>
    <xf numFmtId="43" fontId="26" fillId="2" borderId="37" xfId="0" applyNumberFormat="1" applyFont="1" applyFill="1" applyBorder="1" applyAlignment="1">
      <alignment horizontal="center" wrapText="1"/>
    </xf>
    <xf numFmtId="43" fontId="26" fillId="0" borderId="27" xfId="0" applyNumberFormat="1" applyFont="1" applyBorder="1" applyAlignment="1">
      <alignment horizontal="center" wrapText="1"/>
    </xf>
    <xf numFmtId="44" fontId="4" fillId="10" borderId="35" xfId="3" applyFont="1" applyFill="1" applyBorder="1" applyAlignment="1">
      <alignment horizontal="center"/>
    </xf>
    <xf numFmtId="43" fontId="26" fillId="0" borderId="1" xfId="0" applyNumberFormat="1" applyFont="1" applyBorder="1" applyAlignment="1">
      <alignment horizontal="center" wrapText="1"/>
    </xf>
    <xf numFmtId="0" fontId="15" fillId="0" borderId="55" xfId="1" applyBorder="1" applyAlignment="1">
      <alignment horizontal="center" vertical="center" wrapText="1"/>
    </xf>
    <xf numFmtId="0" fontId="0" fillId="0" borderId="54" xfId="0" applyBorder="1"/>
    <xf numFmtId="164" fontId="0" fillId="0" borderId="53" xfId="0" applyNumberFormat="1" applyBorder="1"/>
    <xf numFmtId="0" fontId="0" fillId="0" borderId="57" xfId="0" applyBorder="1"/>
    <xf numFmtId="164" fontId="0" fillId="0" borderId="58" xfId="0" applyNumberFormat="1" applyBorder="1"/>
    <xf numFmtId="0" fontId="0" fillId="0" borderId="59" xfId="0" applyBorder="1"/>
    <xf numFmtId="164" fontId="0" fillId="0" borderId="60" xfId="0" applyNumberFormat="1" applyBorder="1"/>
    <xf numFmtId="0" fontId="0" fillId="0" borderId="61" xfId="0" applyBorder="1"/>
    <xf numFmtId="164" fontId="0" fillId="0" borderId="62" xfId="0" applyNumberFormat="1" applyBorder="1"/>
    <xf numFmtId="0" fontId="0" fillId="0" borderId="10" xfId="0" applyBorder="1"/>
    <xf numFmtId="0" fontId="0" fillId="0" borderId="48" xfId="0" applyBorder="1"/>
    <xf numFmtId="0" fontId="17" fillId="0" borderId="48" xfId="0" applyFont="1" applyBorder="1" applyAlignment="1">
      <alignment horizontal="center"/>
    </xf>
    <xf numFmtId="164" fontId="0" fillId="0" borderId="51" xfId="0" applyNumberFormat="1" applyBorder="1"/>
    <xf numFmtId="0" fontId="15" fillId="0" borderId="56" xfId="1" applyBorder="1" applyAlignment="1">
      <alignment horizontal="center" vertical="center" wrapText="1"/>
    </xf>
    <xf numFmtId="0" fontId="4" fillId="8" borderId="1" xfId="3" applyNumberFormat="1" applyFont="1" applyFill="1" applyBorder="1" applyAlignment="1">
      <alignment horizontal="center"/>
    </xf>
    <xf numFmtId="43" fontId="11" fillId="10" borderId="1" xfId="0" applyNumberFormat="1" applyFont="1" applyFill="1" applyBorder="1" applyAlignment="1">
      <alignment horizontal="left"/>
    </xf>
    <xf numFmtId="43" fontId="11" fillId="8" borderId="2" xfId="0" applyNumberFormat="1" applyFont="1" applyFill="1" applyBorder="1" applyAlignment="1">
      <alignment horizontal="left" wrapText="1"/>
    </xf>
    <xf numFmtId="43" fontId="29" fillId="8" borderId="2" xfId="0" applyNumberFormat="1" applyFont="1" applyFill="1" applyBorder="1" applyAlignment="1">
      <alignment horizontal="center" wrapText="1"/>
    </xf>
    <xf numFmtId="43" fontId="29" fillId="2" borderId="2" xfId="0" applyNumberFormat="1" applyFont="1" applyFill="1" applyBorder="1" applyAlignment="1">
      <alignment horizontal="left" wrapText="1"/>
    </xf>
    <xf numFmtId="14" fontId="29" fillId="2" borderId="1" xfId="0" applyNumberFormat="1" applyFont="1" applyFill="1" applyBorder="1" applyAlignment="1">
      <alignment horizontal="left" wrapText="1"/>
    </xf>
    <xf numFmtId="44" fontId="11" fillId="10" borderId="18" xfId="3" applyFont="1" applyFill="1" applyBorder="1" applyAlignment="1">
      <alignment horizontal="left"/>
    </xf>
    <xf numFmtId="44" fontId="11" fillId="0" borderId="1" xfId="3" applyFont="1" applyBorder="1" applyAlignment="1">
      <alignment horizontal="left"/>
    </xf>
    <xf numFmtId="44" fontId="11" fillId="10" borderId="1" xfId="3" applyFont="1" applyFill="1" applyBorder="1" applyAlignment="1">
      <alignment horizontal="left"/>
    </xf>
    <xf numFmtId="44" fontId="11" fillId="11" borderId="18" xfId="3" applyFont="1" applyFill="1" applyBorder="1" applyAlignment="1">
      <alignment horizontal="left"/>
    </xf>
    <xf numFmtId="44" fontId="11" fillId="11" borderId="1" xfId="3" applyFont="1" applyFill="1" applyBorder="1" applyAlignment="1">
      <alignment horizontal="left"/>
    </xf>
    <xf numFmtId="0" fontId="30" fillId="0" borderId="0" xfId="0" applyFont="1"/>
    <xf numFmtId="0" fontId="31" fillId="0" borderId="0" xfId="0" applyFont="1"/>
    <xf numFmtId="43" fontId="26" fillId="2" borderId="1" xfId="0" applyNumberFormat="1" applyFont="1" applyFill="1" applyBorder="1" applyAlignment="1">
      <alignment horizontal="center" wrapText="1"/>
    </xf>
    <xf numFmtId="43" fontId="29" fillId="2" borderId="63" xfId="0" applyNumberFormat="1" applyFont="1" applyFill="1" applyBorder="1" applyAlignment="1">
      <alignment horizontal="center" wrapText="1"/>
    </xf>
    <xf numFmtId="43" fontId="3" fillId="8" borderId="38" xfId="0" applyNumberFormat="1" applyFont="1" applyFill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11" fillId="6" borderId="22" xfId="0" applyNumberFormat="1" applyFont="1" applyFill="1" applyBorder="1" applyAlignment="1">
      <alignment horizontal="center" vertical="center" wrapText="1"/>
    </xf>
    <xf numFmtId="1" fontId="11" fillId="0" borderId="22" xfId="0" applyNumberFormat="1" applyFont="1" applyBorder="1" applyAlignment="1">
      <alignment horizontal="center" vertical="center"/>
    </xf>
    <xf numFmtId="44" fontId="11" fillId="6" borderId="22" xfId="0" applyNumberFormat="1" applyFont="1" applyFill="1" applyBorder="1" applyAlignment="1">
      <alignment horizontal="right" vertical="center" wrapText="1"/>
    </xf>
    <xf numFmtId="14" fontId="4" fillId="8" borderId="1" xfId="0" applyNumberFormat="1" applyFont="1" applyFill="1" applyBorder="1" applyAlignment="1">
      <alignment horizontal="left" wrapText="1"/>
    </xf>
    <xf numFmtId="14" fontId="11" fillId="0" borderId="1" xfId="0" applyNumberFormat="1" applyFont="1" applyBorder="1" applyAlignment="1">
      <alignment horizontal="center" wrapText="1"/>
    </xf>
    <xf numFmtId="43" fontId="11" fillId="0" borderId="29" xfId="0" applyNumberFormat="1" applyFont="1" applyBorder="1" applyAlignment="1">
      <alignment horizontal="left" vertical="center" wrapText="1"/>
    </xf>
    <xf numFmtId="43" fontId="11" fillId="0" borderId="32" xfId="0" applyNumberFormat="1" applyFont="1" applyBorder="1" applyAlignment="1">
      <alignment horizontal="left" wrapText="1"/>
    </xf>
    <xf numFmtId="43" fontId="19" fillId="0" borderId="1" xfId="0" applyNumberFormat="1" applyFont="1" applyBorder="1" applyAlignment="1">
      <alignment horizontal="left" wrapText="1"/>
    </xf>
    <xf numFmtId="43" fontId="26" fillId="2" borderId="23" xfId="0" applyNumberFormat="1" applyFont="1" applyFill="1" applyBorder="1" applyAlignment="1">
      <alignment horizontal="center" wrapText="1"/>
    </xf>
    <xf numFmtId="43" fontId="26" fillId="2" borderId="52" xfId="0" applyNumberFormat="1" applyFont="1" applyFill="1" applyBorder="1" applyAlignment="1">
      <alignment horizontal="center" vertical="center" wrapText="1"/>
    </xf>
    <xf numFmtId="43" fontId="26" fillId="2" borderId="52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/>
    </xf>
    <xf numFmtId="44" fontId="19" fillId="0" borderId="0" xfId="0" applyNumberFormat="1" applyFont="1" applyAlignment="1">
      <alignment wrapText="1"/>
    </xf>
    <xf numFmtId="0" fontId="32" fillId="10" borderId="0" xfId="0" applyFont="1" applyFill="1" applyAlignment="1">
      <alignment wrapText="1"/>
    </xf>
    <xf numFmtId="0" fontId="32" fillId="11" borderId="0" xfId="0" applyFont="1" applyFill="1" applyAlignment="1">
      <alignment wrapText="1"/>
    </xf>
    <xf numFmtId="43" fontId="11" fillId="0" borderId="3" xfId="0" applyNumberFormat="1" applyFont="1" applyBorder="1" applyAlignment="1">
      <alignment horizontal="left" vertical="center" wrapText="1"/>
    </xf>
    <xf numFmtId="14" fontId="11" fillId="0" borderId="3" xfId="0" applyNumberFormat="1" applyFont="1" applyBorder="1" applyAlignment="1">
      <alignment horizontal="center" wrapText="1"/>
    </xf>
    <xf numFmtId="43" fontId="11" fillId="0" borderId="10" xfId="0" applyNumberFormat="1" applyFont="1" applyBorder="1" applyAlignment="1">
      <alignment horizontal="left" wrapText="1"/>
    </xf>
    <xf numFmtId="44" fontId="11" fillId="0" borderId="3" xfId="0" applyNumberFormat="1" applyFont="1" applyBorder="1" applyAlignment="1">
      <alignment horizontal="right"/>
    </xf>
    <xf numFmtId="43" fontId="11" fillId="0" borderId="2" xfId="0" applyNumberFormat="1" applyFont="1" applyBorder="1" applyAlignment="1">
      <alignment horizontal="left" vertical="center" wrapText="1"/>
    </xf>
    <xf numFmtId="44" fontId="11" fillId="0" borderId="1" xfId="0" applyNumberFormat="1" applyFont="1" applyBorder="1" applyAlignment="1">
      <alignment horizontal="right"/>
    </xf>
    <xf numFmtId="43" fontId="11" fillId="0" borderId="1" xfId="0" applyNumberFormat="1" applyFont="1" applyBorder="1" applyAlignment="1">
      <alignment horizontal="left" vertical="center" wrapText="1"/>
    </xf>
    <xf numFmtId="44" fontId="11" fillId="0" borderId="1" xfId="0" applyNumberFormat="1" applyFont="1" applyBorder="1"/>
    <xf numFmtId="44" fontId="11" fillId="0" borderId="3" xfId="0" applyNumberFormat="1" applyFont="1" applyBorder="1"/>
    <xf numFmtId="43" fontId="26" fillId="2" borderId="23" xfId="0" applyNumberFormat="1" applyFont="1" applyFill="1" applyBorder="1" applyAlignment="1">
      <alignment horizontal="center" vertical="center" wrapText="1"/>
    </xf>
    <xf numFmtId="44" fontId="11" fillId="10" borderId="1" xfId="0" applyNumberFormat="1" applyFont="1" applyFill="1" applyBorder="1" applyAlignment="1">
      <alignment horizontal="left"/>
    </xf>
    <xf numFmtId="44" fontId="11" fillId="11" borderId="2" xfId="0" applyNumberFormat="1" applyFont="1" applyFill="1" applyBorder="1" applyAlignment="1">
      <alignment horizontal="left"/>
    </xf>
    <xf numFmtId="44" fontId="19" fillId="0" borderId="8" xfId="0" applyNumberFormat="1" applyFont="1" applyBorder="1" applyAlignment="1">
      <alignment horizontal="right"/>
    </xf>
    <xf numFmtId="44" fontId="11" fillId="10" borderId="2" xfId="0" applyNumberFormat="1" applyFont="1" applyFill="1" applyBorder="1" applyAlignment="1">
      <alignment horizontal="right"/>
    </xf>
    <xf numFmtId="44" fontId="11" fillId="11" borderId="2" xfId="0" applyNumberFormat="1" applyFont="1" applyFill="1" applyBorder="1"/>
    <xf numFmtId="44" fontId="11" fillId="10" borderId="2" xfId="0" applyNumberFormat="1" applyFont="1" applyFill="1" applyBorder="1"/>
    <xf numFmtId="43" fontId="11" fillId="0" borderId="29" xfId="0" applyNumberFormat="1" applyFont="1" applyBorder="1" applyAlignment="1">
      <alignment horizontal="left" wrapText="1"/>
    </xf>
    <xf numFmtId="0" fontId="11" fillId="0" borderId="32" xfId="0" applyFont="1" applyBorder="1"/>
    <xf numFmtId="0" fontId="32" fillId="0" borderId="1" xfId="0" applyFont="1" applyBorder="1"/>
    <xf numFmtId="43" fontId="11" fillId="0" borderId="2" xfId="0" applyNumberFormat="1" applyFont="1" applyBorder="1" applyAlignment="1">
      <alignment horizontal="left"/>
    </xf>
    <xf numFmtId="43" fontId="19" fillId="0" borderId="12" xfId="0" applyNumberFormat="1" applyFont="1" applyBorder="1" applyAlignment="1">
      <alignment horizontal="left" wrapText="1"/>
    </xf>
    <xf numFmtId="0" fontId="19" fillId="0" borderId="12" xfId="0" applyFont="1" applyBorder="1" applyAlignment="1">
      <alignment horizontal="center" wrapText="1"/>
    </xf>
    <xf numFmtId="43" fontId="19" fillId="0" borderId="4" xfId="0" applyNumberFormat="1" applyFont="1" applyBorder="1" applyAlignment="1">
      <alignment horizontal="left" wrapText="1"/>
    </xf>
    <xf numFmtId="43" fontId="19" fillId="0" borderId="14" xfId="0" applyNumberFormat="1" applyFont="1" applyBorder="1" applyAlignment="1">
      <alignment horizontal="left" wrapText="1"/>
    </xf>
    <xf numFmtId="0" fontId="19" fillId="0" borderId="14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43" fontId="11" fillId="0" borderId="7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32" fillId="0" borderId="0" xfId="0" applyFont="1"/>
    <xf numFmtId="43" fontId="11" fillId="10" borderId="2" xfId="0" applyNumberFormat="1" applyFont="1" applyFill="1" applyBorder="1" applyAlignment="1">
      <alignment horizontal="left"/>
    </xf>
    <xf numFmtId="43" fontId="11" fillId="11" borderId="2" xfId="0" applyNumberFormat="1" applyFont="1" applyFill="1" applyBorder="1" applyAlignment="1">
      <alignment horizontal="left"/>
    </xf>
    <xf numFmtId="0" fontId="0" fillId="0" borderId="65" xfId="0" applyBorder="1"/>
    <xf numFmtId="43" fontId="11" fillId="0" borderId="38" xfId="0" applyNumberFormat="1" applyFont="1" applyBorder="1" applyAlignment="1">
      <alignment horizontal="left" wrapText="1"/>
    </xf>
    <xf numFmtId="43" fontId="26" fillId="2" borderId="38" xfId="0" applyNumberFormat="1" applyFont="1" applyFill="1" applyBorder="1" applyAlignment="1">
      <alignment horizontal="center" wrapText="1"/>
    </xf>
    <xf numFmtId="44" fontId="11" fillId="0" borderId="66" xfId="3" applyFont="1" applyBorder="1" applyAlignment="1">
      <alignment horizontal="left"/>
    </xf>
    <xf numFmtId="43" fontId="4" fillId="0" borderId="38" xfId="0" applyNumberFormat="1" applyFont="1" applyBorder="1" applyAlignment="1">
      <alignment horizontal="left" wrapText="1"/>
    </xf>
    <xf numFmtId="43" fontId="11" fillId="0" borderId="67" xfId="0" applyNumberFormat="1" applyFont="1" applyBorder="1" applyAlignment="1">
      <alignment horizontal="left"/>
    </xf>
    <xf numFmtId="43" fontId="4" fillId="0" borderId="50" xfId="0" applyNumberFormat="1" applyFont="1" applyBorder="1" applyAlignment="1">
      <alignment horizontal="center" wrapText="1"/>
    </xf>
    <xf numFmtId="44" fontId="11" fillId="0" borderId="67" xfId="0" applyNumberFormat="1" applyFont="1" applyBorder="1" applyAlignment="1">
      <alignment horizontal="left"/>
    </xf>
    <xf numFmtId="0" fontId="23" fillId="9" borderId="0" xfId="0" applyFont="1" applyFill="1"/>
    <xf numFmtId="44" fontId="0" fillId="9" borderId="0" xfId="0" applyNumberFormat="1" applyFill="1"/>
    <xf numFmtId="43" fontId="12" fillId="0" borderId="1" xfId="0" applyNumberFormat="1" applyFont="1" applyBorder="1" applyAlignment="1">
      <alignment horizontal="left" wrapText="1"/>
    </xf>
    <xf numFmtId="44" fontId="19" fillId="0" borderId="12" xfId="3" applyFont="1" applyBorder="1" applyAlignment="1">
      <alignment horizontal="left" wrapText="1"/>
    </xf>
    <xf numFmtId="44" fontId="19" fillId="0" borderId="13" xfId="3" applyFont="1" applyBorder="1" applyAlignment="1">
      <alignment horizontal="left"/>
    </xf>
    <xf numFmtId="44" fontId="19" fillId="0" borderId="4" xfId="3" applyFont="1" applyBorder="1" applyAlignment="1">
      <alignment horizontal="left" wrapText="1"/>
    </xf>
    <xf numFmtId="44" fontId="11" fillId="0" borderId="10" xfId="3" applyFont="1" applyBorder="1" applyAlignment="1">
      <alignment horizontal="left" wrapText="1"/>
    </xf>
    <xf numFmtId="44" fontId="11" fillId="0" borderId="0" xfId="3" applyFont="1" applyAlignment="1">
      <alignment horizontal="left"/>
    </xf>
    <xf numFmtId="44" fontId="11" fillId="0" borderId="9" xfId="3" applyFont="1" applyBorder="1" applyAlignment="1">
      <alignment horizontal="left" wrapText="1"/>
    </xf>
    <xf numFmtId="44" fontId="11" fillId="0" borderId="5" xfId="3" applyFont="1" applyBorder="1" applyAlignment="1">
      <alignment horizontal="left" wrapText="1"/>
    </xf>
    <xf numFmtId="44" fontId="6" fillId="0" borderId="12" xfId="3" applyFont="1" applyBorder="1" applyAlignment="1">
      <alignment horizontal="left" wrapText="1"/>
    </xf>
    <xf numFmtId="44" fontId="6" fillId="0" borderId="4" xfId="3" applyFont="1" applyBorder="1" applyAlignment="1">
      <alignment horizontal="left" wrapText="1"/>
    </xf>
    <xf numFmtId="44" fontId="6" fillId="0" borderId="14" xfId="3" applyFont="1" applyBorder="1" applyAlignment="1">
      <alignment horizontal="left" wrapText="1"/>
    </xf>
    <xf numFmtId="44" fontId="3" fillId="0" borderId="10" xfId="3" applyFont="1" applyBorder="1" applyAlignment="1">
      <alignment horizontal="left" wrapText="1"/>
    </xf>
    <xf numFmtId="43" fontId="19" fillId="0" borderId="6" xfId="0" applyNumberFormat="1" applyFont="1" applyBorder="1" applyAlignment="1">
      <alignment horizontal="left" wrapText="1"/>
    </xf>
    <xf numFmtId="0" fontId="26" fillId="2" borderId="23" xfId="0" applyFont="1" applyFill="1" applyBorder="1" applyAlignment="1">
      <alignment horizontal="center" vertical="center"/>
    </xf>
    <xf numFmtId="43" fontId="26" fillId="2" borderId="64" xfId="0" applyNumberFormat="1" applyFont="1" applyFill="1" applyBorder="1" applyAlignment="1">
      <alignment horizontal="left" vertical="center" wrapText="1"/>
    </xf>
    <xf numFmtId="0" fontId="25" fillId="5" borderId="23" xfId="0" applyFont="1" applyFill="1" applyBorder="1" applyAlignment="1">
      <alignment vertical="center"/>
    </xf>
    <xf numFmtId="0" fontId="25" fillId="5" borderId="23" xfId="0" applyFont="1" applyFill="1" applyBorder="1" applyAlignment="1">
      <alignment horizontal="center" vertical="center"/>
    </xf>
    <xf numFmtId="43" fontId="26" fillId="2" borderId="23" xfId="0" applyNumberFormat="1" applyFont="1" applyFill="1" applyBorder="1" applyAlignment="1">
      <alignment horizontal="center" vertical="center"/>
    </xf>
    <xf numFmtId="43" fontId="26" fillId="2" borderId="23" xfId="0" applyNumberFormat="1" applyFont="1" applyFill="1" applyBorder="1" applyAlignment="1">
      <alignment horizontal="left" vertical="center" wrapText="1"/>
    </xf>
    <xf numFmtId="43" fontId="26" fillId="2" borderId="64" xfId="0" applyNumberFormat="1" applyFont="1" applyFill="1" applyBorder="1" applyAlignment="1">
      <alignment horizontal="center" vertical="center"/>
    </xf>
    <xf numFmtId="43" fontId="26" fillId="2" borderId="64" xfId="0" applyNumberFormat="1" applyFont="1" applyFill="1" applyBorder="1" applyAlignment="1">
      <alignment horizontal="center" vertical="center" wrapText="1"/>
    </xf>
    <xf numFmtId="0" fontId="33" fillId="0" borderId="28" xfId="4" applyBorder="1" applyAlignment="1"/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18" fillId="0" borderId="54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8" fillId="0" borderId="53" xfId="2" applyFont="1" applyFill="1" applyBorder="1" applyAlignment="1">
      <alignment horizontal="center"/>
    </xf>
    <xf numFmtId="0" fontId="34" fillId="0" borderId="1" xfId="4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46" xfId="0" applyFont="1" applyBorder="1" applyAlignment="1">
      <alignment horizontal="center"/>
    </xf>
  </cellXfs>
  <cellStyles count="5">
    <cellStyle name="Currency" xfId="3" builtinId="4"/>
    <cellStyle name="Heading 1" xfId="2" builtinId="16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47625</xdr:rowOff>
    </xdr:from>
    <xdr:to>
      <xdr:col>4</xdr:col>
      <xdr:colOff>1847850</xdr:colOff>
      <xdr:row>7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09CC6E-9627-14C7-772B-D7F27D58F4CD}"/>
            </a:ext>
          </a:extLst>
        </xdr:cNvPr>
        <xdr:cNvSpPr txBox="1"/>
      </xdr:nvSpPr>
      <xdr:spPr>
        <a:xfrm>
          <a:off x="257175" y="238125"/>
          <a:ext cx="9544050" cy="11239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2400" b="0" i="0" u="none" strike="noStrike">
              <a:solidFill>
                <a:srgbClr val="000000"/>
              </a:solidFill>
              <a:latin typeface="Arial Black" panose="020B0A04020102020204" pitchFamily="34" charset="0"/>
            </a:rPr>
            <a:t>REIMBURSEMENT LEDGER </a:t>
          </a:r>
        </a:p>
      </xdr:txBody>
    </xdr:sp>
    <xdr:clientData/>
  </xdr:twoCellAnchor>
  <xdr:twoCellAnchor editAs="oneCell">
    <xdr:from>
      <xdr:col>2</xdr:col>
      <xdr:colOff>1171575</xdr:colOff>
      <xdr:row>1</xdr:row>
      <xdr:rowOff>47625</xdr:rowOff>
    </xdr:from>
    <xdr:to>
      <xdr:col>4</xdr:col>
      <xdr:colOff>1200150</xdr:colOff>
      <xdr:row>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5AF951-039E-40DB-8451-057C6258E1E2}"/>
            </a:ext>
            <a:ext uri="{147F2762-F138-4A5C-976F-8EAC2B608ADB}">
              <a16:predDERef xmlns:a16="http://schemas.microsoft.com/office/drawing/2014/main" pred="{3509CC6E-9627-14C7-772B-D7F27D58F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238125"/>
          <a:ext cx="31337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28575</xdr:rowOff>
    </xdr:from>
    <xdr:to>
      <xdr:col>6</xdr:col>
      <xdr:colOff>47625</xdr:colOff>
      <xdr:row>0</xdr:row>
      <xdr:rowOff>1028700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56458B-5DA9-71BA-2469-661EF5707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28575"/>
          <a:ext cx="3009900" cy="100012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FD14-73D3-4BFE-8E4E-F299F252012D}">
  <sheetPr>
    <pageSetUpPr fitToPage="1"/>
  </sheetPr>
  <dimension ref="A9:E37"/>
  <sheetViews>
    <sheetView topLeftCell="A4" workbookViewId="0">
      <selection sqref="A1:E37"/>
    </sheetView>
  </sheetViews>
  <sheetFormatPr defaultRowHeight="15"/>
  <cols>
    <col min="1" max="1" width="35.5703125" customWidth="1"/>
    <col min="2" max="2" width="37.140625" customWidth="1"/>
    <col min="3" max="3" width="32.28515625" customWidth="1"/>
    <col min="4" max="4" width="14.28515625" customWidth="1"/>
    <col min="5" max="5" width="27.85546875" customWidth="1"/>
  </cols>
  <sheetData>
    <row r="9" spans="1:5" ht="23.25">
      <c r="A9" s="16" t="s">
        <v>0</v>
      </c>
      <c r="B9" s="17"/>
      <c r="C9" s="18"/>
      <c r="D9" s="18" t="s">
        <v>0</v>
      </c>
      <c r="E9" s="18" t="s">
        <v>0</v>
      </c>
    </row>
    <row r="10" spans="1:5" ht="18">
      <c r="A10" s="19" t="s">
        <v>1</v>
      </c>
      <c r="B10" s="20"/>
      <c r="C10" s="20" t="s">
        <v>2</v>
      </c>
      <c r="D10" s="20" t="s">
        <v>0</v>
      </c>
      <c r="E10" s="20" t="s">
        <v>3</v>
      </c>
    </row>
    <row r="11" spans="1:5" ht="18">
      <c r="A11" s="21" t="s">
        <v>0</v>
      </c>
      <c r="B11" s="22" t="s">
        <v>0</v>
      </c>
      <c r="C11" s="22" t="s">
        <v>0</v>
      </c>
      <c r="D11" s="22" t="s">
        <v>0</v>
      </c>
      <c r="E11" s="22" t="s">
        <v>0</v>
      </c>
    </row>
    <row r="12" spans="1:5" ht="18">
      <c r="A12" s="19" t="s">
        <v>4</v>
      </c>
      <c r="B12" s="20" t="s">
        <v>5</v>
      </c>
      <c r="C12" s="20" t="s">
        <v>6</v>
      </c>
      <c r="D12" s="20" t="s">
        <v>7</v>
      </c>
      <c r="E12" s="20" t="s">
        <v>8</v>
      </c>
    </row>
    <row r="13" spans="1:5">
      <c r="A13" s="23"/>
      <c r="B13" s="24"/>
      <c r="C13" s="24"/>
      <c r="D13" s="24"/>
      <c r="E13" s="24"/>
    </row>
    <row r="14" spans="1:5">
      <c r="A14" s="25"/>
      <c r="B14" s="26"/>
      <c r="C14" s="26"/>
      <c r="D14" s="26"/>
      <c r="E14" s="26"/>
    </row>
    <row r="15" spans="1:5">
      <c r="A15" s="25"/>
      <c r="B15" s="26"/>
      <c r="C15" s="26"/>
      <c r="D15" s="26"/>
      <c r="E15" s="26"/>
    </row>
    <row r="16" spans="1:5">
      <c r="A16" s="25"/>
      <c r="B16" s="26"/>
      <c r="C16" s="26"/>
      <c r="D16" s="26"/>
      <c r="E16" s="26"/>
    </row>
    <row r="17" spans="1:5">
      <c r="A17" s="25"/>
      <c r="B17" s="26"/>
      <c r="C17" s="26"/>
      <c r="D17" s="26"/>
      <c r="E17" s="26"/>
    </row>
    <row r="18" spans="1:5">
      <c r="A18" s="25"/>
      <c r="B18" s="26"/>
      <c r="C18" s="26"/>
      <c r="D18" s="26"/>
      <c r="E18" s="26"/>
    </row>
    <row r="19" spans="1:5">
      <c r="A19" s="25"/>
      <c r="B19" s="26"/>
      <c r="C19" s="26"/>
      <c r="D19" s="26"/>
      <c r="E19" s="26"/>
    </row>
    <row r="20" spans="1:5">
      <c r="A20" s="25"/>
      <c r="B20" s="26"/>
      <c r="C20" s="26"/>
      <c r="D20" s="26"/>
      <c r="E20" s="26"/>
    </row>
    <row r="21" spans="1:5">
      <c r="A21" s="25"/>
      <c r="B21" s="26"/>
      <c r="C21" s="26"/>
      <c r="D21" s="26"/>
      <c r="E21" s="26"/>
    </row>
    <row r="22" spans="1:5">
      <c r="A22" s="25"/>
      <c r="B22" s="26"/>
      <c r="C22" s="26"/>
      <c r="D22" s="26"/>
      <c r="E22" s="26"/>
    </row>
    <row r="23" spans="1:5">
      <c r="A23" s="25"/>
      <c r="B23" s="26"/>
      <c r="C23" s="26"/>
      <c r="D23" s="26"/>
      <c r="E23" s="26"/>
    </row>
    <row r="24" spans="1:5">
      <c r="A24" s="25"/>
      <c r="B24" s="26"/>
      <c r="C24" s="26"/>
      <c r="D24" s="26"/>
      <c r="E24" s="26"/>
    </row>
    <row r="25" spans="1:5">
      <c r="A25" s="25"/>
      <c r="B25" s="26"/>
      <c r="C25" s="26"/>
      <c r="D25" s="26"/>
      <c r="E25" s="26"/>
    </row>
    <row r="26" spans="1:5">
      <c r="A26" s="25"/>
      <c r="B26" s="26"/>
      <c r="C26" s="26"/>
      <c r="D26" s="26"/>
      <c r="E26" s="26"/>
    </row>
    <row r="27" spans="1:5">
      <c r="A27" s="25"/>
      <c r="B27" s="26"/>
      <c r="C27" s="26"/>
      <c r="D27" s="26"/>
      <c r="E27" s="26"/>
    </row>
    <row r="28" spans="1:5">
      <c r="A28" s="25"/>
      <c r="B28" s="26"/>
      <c r="C28" s="26"/>
      <c r="D28" s="26"/>
      <c r="E28" s="26"/>
    </row>
    <row r="29" spans="1:5">
      <c r="A29" s="25"/>
      <c r="B29" s="26"/>
      <c r="C29" s="26"/>
      <c r="D29" s="26"/>
      <c r="E29" s="26"/>
    </row>
    <row r="30" spans="1:5">
      <c r="A30" s="25"/>
      <c r="B30" s="26"/>
      <c r="C30" s="26"/>
      <c r="D30" s="26"/>
      <c r="E30" s="26"/>
    </row>
    <row r="31" spans="1:5">
      <c r="A31" s="25"/>
      <c r="B31" s="26"/>
      <c r="C31" s="26"/>
      <c r="D31" s="26"/>
      <c r="E31" s="26"/>
    </row>
    <row r="32" spans="1:5">
      <c r="A32" s="25"/>
      <c r="B32" s="26"/>
      <c r="C32" s="26"/>
      <c r="D32" s="26"/>
      <c r="E32" s="26"/>
    </row>
    <row r="33" spans="1:5">
      <c r="A33" s="25"/>
      <c r="B33" s="26"/>
      <c r="C33" s="26"/>
      <c r="D33" s="26"/>
      <c r="E33" s="26"/>
    </row>
    <row r="34" spans="1:5">
      <c r="A34" s="25"/>
      <c r="B34" s="26"/>
      <c r="C34" s="26"/>
      <c r="D34" s="26"/>
      <c r="E34" s="26"/>
    </row>
    <row r="35" spans="1:5">
      <c r="A35" s="25"/>
      <c r="B35" s="26"/>
      <c r="C35" s="26"/>
      <c r="D35" s="26"/>
      <c r="E35" s="26"/>
    </row>
    <row r="36" spans="1:5">
      <c r="A36" s="25"/>
      <c r="B36" s="26"/>
      <c r="C36" s="26"/>
      <c r="D36" s="26"/>
      <c r="E36" s="26"/>
    </row>
    <row r="37" spans="1:5">
      <c r="A37" s="28" t="s">
        <v>9</v>
      </c>
      <c r="B37" s="27"/>
      <c r="C37" s="27"/>
      <c r="D37" s="27"/>
      <c r="E37" s="27">
        <f>SUM(E13:E36)</f>
        <v>0</v>
      </c>
    </row>
  </sheetData>
  <pageMargins left="0.7" right="0.7" top="0.75" bottom="0.75" header="0.3" footer="0.3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49E-12AA-441A-89AA-C430DCF1ECA0}">
  <sheetPr>
    <pageSetUpPr fitToPage="1"/>
  </sheetPr>
  <dimension ref="A1:Z33"/>
  <sheetViews>
    <sheetView topLeftCell="B7" zoomScaleNormal="100" workbookViewId="0">
      <selection sqref="A1:F33"/>
    </sheetView>
  </sheetViews>
  <sheetFormatPr defaultRowHeight="15"/>
  <cols>
    <col min="1" max="1" width="54.85546875" bestFit="1" customWidth="1"/>
    <col min="2" max="2" width="14" bestFit="1" customWidth="1"/>
    <col min="3" max="3" width="27" customWidth="1"/>
    <col min="4" max="4" width="13.7109375" customWidth="1"/>
    <col min="5" max="5" width="18.42578125" customWidth="1"/>
    <col min="6" max="6" width="17.7109375" customWidth="1"/>
    <col min="7" max="26" width="8.85546875" style="36"/>
  </cols>
  <sheetData>
    <row r="1" spans="1:6" ht="18.75">
      <c r="A1" s="74"/>
      <c r="B1" s="251" t="e" vm="1">
        <v>#VALUE!</v>
      </c>
      <c r="C1" s="251"/>
      <c r="D1" s="251"/>
      <c r="E1" s="251"/>
      <c r="F1" s="251"/>
    </row>
    <row r="2" spans="1:6" ht="18.75">
      <c r="A2" s="73" t="s">
        <v>10</v>
      </c>
      <c r="B2" s="251"/>
      <c r="C2" s="251"/>
      <c r="D2" s="251"/>
      <c r="E2" s="251"/>
      <c r="F2" s="251"/>
    </row>
    <row r="3" spans="1:6" ht="18.75">
      <c r="A3" s="74" t="s">
        <v>11</v>
      </c>
      <c r="B3" s="251"/>
      <c r="C3" s="251"/>
      <c r="D3" s="251"/>
      <c r="E3" s="251"/>
      <c r="F3" s="251"/>
    </row>
    <row r="4" spans="1:6" ht="18.75">
      <c r="A4" s="74" t="s">
        <v>12</v>
      </c>
      <c r="B4" s="251"/>
      <c r="C4" s="251"/>
      <c r="D4" s="251"/>
      <c r="E4" s="251"/>
      <c r="F4" s="251"/>
    </row>
    <row r="5" spans="1:6" ht="16.5" thickBot="1">
      <c r="A5" s="112" t="s">
        <v>13</v>
      </c>
      <c r="B5" s="252"/>
      <c r="C5" s="252"/>
      <c r="D5" s="252"/>
      <c r="E5" s="252"/>
      <c r="F5" s="252"/>
    </row>
    <row r="6" spans="1:6" ht="30.75" thickBot="1">
      <c r="A6" s="196" t="s">
        <v>14</v>
      </c>
      <c r="B6" s="196" t="s">
        <v>15</v>
      </c>
      <c r="C6" s="196" t="s">
        <v>16</v>
      </c>
      <c r="D6" s="196" t="s">
        <v>17</v>
      </c>
      <c r="E6" s="245"/>
      <c r="F6" s="196" t="s">
        <v>18</v>
      </c>
    </row>
    <row r="7" spans="1:6" ht="30" customHeight="1">
      <c r="A7" s="177" t="s">
        <v>19</v>
      </c>
      <c r="B7" s="97" t="s">
        <v>20</v>
      </c>
      <c r="C7" s="8" t="s">
        <v>20</v>
      </c>
      <c r="D7" s="8"/>
      <c r="E7" s="8"/>
      <c r="F7" s="78">
        <v>0</v>
      </c>
    </row>
    <row r="8" spans="1:6" ht="26.25">
      <c r="A8" s="178" t="s">
        <v>21</v>
      </c>
      <c r="B8" s="100" t="s">
        <v>22</v>
      </c>
      <c r="C8" s="4"/>
      <c r="D8" s="29"/>
      <c r="E8" s="3"/>
      <c r="F8" s="85">
        <v>0</v>
      </c>
    </row>
    <row r="9" spans="1:6" ht="26.25">
      <c r="A9" s="179" t="s">
        <v>23</v>
      </c>
      <c r="B9" s="98" t="s">
        <v>24</v>
      </c>
      <c r="C9" s="2"/>
      <c r="D9" s="2"/>
      <c r="E9" s="3"/>
      <c r="F9" s="85">
        <v>0</v>
      </c>
    </row>
    <row r="10" spans="1:6">
      <c r="A10" s="86"/>
      <c r="B10" s="13"/>
      <c r="C10" s="2"/>
      <c r="D10" s="2"/>
      <c r="E10" s="3"/>
      <c r="F10" s="85">
        <v>0</v>
      </c>
    </row>
    <row r="11" spans="1:6" ht="15.75" thickBot="1">
      <c r="A11" s="86"/>
      <c r="B11" s="13"/>
      <c r="C11" s="2"/>
      <c r="D11" s="4"/>
      <c r="E11" s="3"/>
      <c r="F11" s="85">
        <v>0</v>
      </c>
    </row>
    <row r="12" spans="1:6" ht="15.75" thickBot="1">
      <c r="A12" s="87"/>
      <c r="B12" s="79"/>
      <c r="C12" s="5"/>
      <c r="D12" s="110"/>
      <c r="E12" s="130" t="s">
        <v>25</v>
      </c>
      <c r="F12" s="88">
        <f>SUM(F7:F11)</f>
        <v>0</v>
      </c>
    </row>
    <row r="13" spans="1:6" ht="30.75" thickBot="1">
      <c r="A13" s="246" t="s">
        <v>26</v>
      </c>
      <c r="B13" s="196" t="s">
        <v>15</v>
      </c>
      <c r="C13" s="196" t="s">
        <v>27</v>
      </c>
      <c r="D13" s="247" t="s">
        <v>17</v>
      </c>
      <c r="E13" s="244"/>
      <c r="F13" s="196" t="s">
        <v>28</v>
      </c>
    </row>
    <row r="14" spans="1:6" ht="26.25">
      <c r="A14" s="31" t="s">
        <v>29</v>
      </c>
      <c r="B14" s="8"/>
      <c r="C14" s="8"/>
      <c r="D14" s="80"/>
      <c r="E14" s="9"/>
      <c r="F14" s="84">
        <v>0</v>
      </c>
    </row>
    <row r="15" spans="1:6">
      <c r="A15" s="43" t="s">
        <v>30</v>
      </c>
      <c r="B15" s="2"/>
      <c r="C15" s="2"/>
      <c r="D15" s="29"/>
      <c r="E15" s="3"/>
      <c r="F15" s="85">
        <v>0</v>
      </c>
    </row>
    <row r="16" spans="1:6" ht="14.45" customHeight="1" thickBot="1">
      <c r="A16" s="83"/>
      <c r="B16" s="4"/>
      <c r="C16" s="6"/>
      <c r="D16" s="4"/>
      <c r="E16" s="5"/>
      <c r="F16" s="85">
        <v>0</v>
      </c>
    </row>
    <row r="17" spans="1:6" ht="14.45" customHeight="1" thickBot="1">
      <c r="A17" s="89"/>
      <c r="B17" s="4"/>
      <c r="C17" s="82"/>
      <c r="D17" s="110"/>
      <c r="E17" s="130" t="s">
        <v>31</v>
      </c>
      <c r="F17" s="111">
        <f>SUM(F14:F16)</f>
        <v>0</v>
      </c>
    </row>
    <row r="18" spans="1:6" ht="30.75" thickBot="1">
      <c r="A18" s="181" t="s">
        <v>32</v>
      </c>
      <c r="B18" s="182" t="s">
        <v>5</v>
      </c>
      <c r="C18" s="182" t="s">
        <v>33</v>
      </c>
      <c r="D18" s="182" t="s">
        <v>34</v>
      </c>
      <c r="E18" s="180" t="s">
        <v>35</v>
      </c>
      <c r="F18" s="183" t="s">
        <v>36</v>
      </c>
    </row>
    <row r="19" spans="1:6">
      <c r="A19" s="114"/>
      <c r="B19" s="114"/>
      <c r="C19" s="114"/>
      <c r="D19" s="114"/>
      <c r="E19" s="119"/>
      <c r="F19" s="109">
        <v>0</v>
      </c>
    </row>
    <row r="20" spans="1:6">
      <c r="A20" s="114"/>
      <c r="B20" s="114"/>
      <c r="C20" s="114"/>
      <c r="D20" s="114"/>
      <c r="E20" s="120"/>
      <c r="F20" s="90">
        <v>0</v>
      </c>
    </row>
    <row r="21" spans="1:6">
      <c r="A21" s="114"/>
      <c r="B21" s="114"/>
      <c r="C21" s="114"/>
      <c r="D21" s="114"/>
      <c r="E21" s="121"/>
      <c r="F21" s="103">
        <v>0</v>
      </c>
    </row>
    <row r="22" spans="1:6">
      <c r="A22" s="126"/>
      <c r="B22" s="75"/>
      <c r="C22" s="75"/>
      <c r="D22" s="115"/>
      <c r="E22" s="122"/>
      <c r="F22" s="104">
        <v>0</v>
      </c>
    </row>
    <row r="23" spans="1:6" ht="14.45" customHeight="1">
      <c r="A23" s="127"/>
      <c r="B23" s="128"/>
      <c r="C23" s="128"/>
      <c r="D23" s="115"/>
      <c r="E23" s="123"/>
      <c r="F23" s="91">
        <v>0</v>
      </c>
    </row>
    <row r="24" spans="1:6">
      <c r="A24" s="116"/>
      <c r="B24" s="116"/>
      <c r="C24" s="116"/>
      <c r="D24" s="117"/>
      <c r="E24" s="124"/>
      <c r="F24" s="85">
        <v>0</v>
      </c>
    </row>
    <row r="25" spans="1:6">
      <c r="A25" s="117"/>
      <c r="B25" s="117"/>
      <c r="C25" s="117"/>
      <c r="D25" s="129"/>
      <c r="E25" s="125"/>
      <c r="F25" s="92">
        <v>0</v>
      </c>
    </row>
    <row r="26" spans="1:6">
      <c r="A26" s="118"/>
      <c r="B26" s="118"/>
      <c r="C26" s="118"/>
      <c r="D26" s="118"/>
      <c r="E26" s="134" t="s">
        <v>37</v>
      </c>
      <c r="F26" s="135">
        <f>SUM(F19:F25)</f>
        <v>0</v>
      </c>
    </row>
    <row r="27" spans="1:6">
      <c r="A27" s="118"/>
      <c r="B27" s="118"/>
      <c r="C27" s="118"/>
      <c r="D27" s="118"/>
      <c r="E27" s="136"/>
      <c r="F27" s="151"/>
    </row>
    <row r="28" spans="1:6" ht="14.45" customHeight="1">
      <c r="A28" s="81"/>
      <c r="B28" s="12"/>
      <c r="C28" s="12"/>
      <c r="D28" s="12"/>
      <c r="E28" s="131" t="s">
        <v>38</v>
      </c>
      <c r="F28" s="108">
        <f>F12</f>
        <v>0</v>
      </c>
    </row>
    <row r="29" spans="1:6" ht="15" customHeight="1">
      <c r="A29" s="81"/>
      <c r="B29" s="12"/>
      <c r="C29" s="12"/>
      <c r="D29" s="12"/>
      <c r="E29" s="132" t="s">
        <v>39</v>
      </c>
      <c r="F29" s="93">
        <f>F17</f>
        <v>0</v>
      </c>
    </row>
    <row r="30" spans="1:6" ht="30.75" thickBot="1">
      <c r="A30" s="102"/>
      <c r="B30" s="94"/>
      <c r="C30" s="94"/>
      <c r="D30" s="94"/>
      <c r="E30" s="133" t="s">
        <v>40</v>
      </c>
      <c r="F30" s="95">
        <f>SUM(F28:F29)</f>
        <v>0</v>
      </c>
    </row>
    <row r="31" spans="1:6" ht="46.15" customHeight="1">
      <c r="A31" s="184" t="s">
        <v>41</v>
      </c>
      <c r="B31" s="1"/>
      <c r="C31" s="1"/>
      <c r="D31" s="1"/>
      <c r="E31" s="1"/>
    </row>
    <row r="32" spans="1:6">
      <c r="A32" s="185" t="s">
        <v>42</v>
      </c>
    </row>
    <row r="33" spans="1:1">
      <c r="A33" s="186" t="s">
        <v>43</v>
      </c>
    </row>
  </sheetData>
  <mergeCells count="1">
    <mergeCell ref="B1:F5"/>
  </mergeCells>
  <printOptions gridLines="1"/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6AE1-B957-4862-82D0-7A99D174138C}">
  <sheetPr>
    <pageSetUpPr fitToPage="1"/>
  </sheetPr>
  <dimension ref="A1:AM17"/>
  <sheetViews>
    <sheetView topLeftCell="C1" zoomScale="82" workbookViewId="0">
      <selection sqref="A1:I16"/>
    </sheetView>
  </sheetViews>
  <sheetFormatPr defaultRowHeight="15"/>
  <cols>
    <col min="2" max="2" width="15.28515625" customWidth="1"/>
    <col min="3" max="3" width="27.85546875" customWidth="1"/>
    <col min="4" max="4" width="16" customWidth="1"/>
    <col min="5" max="5" width="13.85546875" customWidth="1"/>
    <col min="6" max="6" width="17.5703125" customWidth="1"/>
    <col min="7" max="7" width="18" customWidth="1"/>
    <col min="8" max="8" width="16.28515625" customWidth="1"/>
    <col min="9" max="9" width="20.42578125" customWidth="1"/>
    <col min="10" max="39" width="9.140625" style="36"/>
  </cols>
  <sheetData>
    <row r="1" spans="1:9" ht="82.5" customHeight="1">
      <c r="A1" s="253"/>
      <c r="B1" s="254"/>
      <c r="C1" s="254"/>
      <c r="D1" s="254"/>
      <c r="E1" s="254"/>
      <c r="F1" s="254"/>
      <c r="G1" s="254"/>
      <c r="H1" s="254"/>
      <c r="I1" s="255"/>
    </row>
    <row r="2" spans="1:9" ht="27" thickBot="1">
      <c r="A2" s="256" t="s">
        <v>44</v>
      </c>
      <c r="B2" s="257"/>
      <c r="C2" s="257"/>
      <c r="D2" s="257"/>
      <c r="E2" s="257"/>
      <c r="F2" s="257"/>
      <c r="G2" s="257"/>
      <c r="H2" s="257"/>
      <c r="I2" s="258"/>
    </row>
    <row r="3" spans="1:9" ht="67.5" customHeight="1" thickBot="1">
      <c r="A3" s="137" t="s">
        <v>45</v>
      </c>
      <c r="B3" s="113" t="s">
        <v>46</v>
      </c>
      <c r="C3" s="113" t="s">
        <v>47</v>
      </c>
      <c r="D3" s="113" t="s">
        <v>48</v>
      </c>
      <c r="E3" s="113" t="s">
        <v>49</v>
      </c>
      <c r="F3" s="113" t="s">
        <v>50</v>
      </c>
      <c r="G3" s="113" t="s">
        <v>51</v>
      </c>
      <c r="H3" s="113" t="s">
        <v>52</v>
      </c>
      <c r="I3" s="150" t="s">
        <v>53</v>
      </c>
    </row>
    <row r="4" spans="1:9">
      <c r="A4" s="138"/>
      <c r="I4" s="139">
        <f>(D4*E4)+(G4*H4)</f>
        <v>0</v>
      </c>
    </row>
    <row r="5" spans="1:9">
      <c r="A5" s="140"/>
      <c r="B5" s="37"/>
      <c r="C5" s="37"/>
      <c r="D5" s="37"/>
      <c r="E5" s="37"/>
      <c r="F5" s="37"/>
      <c r="G5" s="37"/>
      <c r="H5" s="37"/>
      <c r="I5" s="141">
        <f t="shared" ref="I5:I15" si="0">(D5*E5)+(G5*H5)</f>
        <v>0</v>
      </c>
    </row>
    <row r="6" spans="1:9">
      <c r="A6" s="140"/>
      <c r="B6" s="37"/>
      <c r="C6" s="37"/>
      <c r="D6" s="37"/>
      <c r="E6" s="37"/>
      <c r="F6" s="37"/>
      <c r="G6" s="37"/>
      <c r="H6" s="37"/>
      <c r="I6" s="141">
        <f t="shared" si="0"/>
        <v>0</v>
      </c>
    </row>
    <row r="7" spans="1:9">
      <c r="A7" s="140"/>
      <c r="B7" s="37"/>
      <c r="C7" s="37"/>
      <c r="D7" s="37"/>
      <c r="E7" s="37"/>
      <c r="F7" s="37"/>
      <c r="G7" s="37"/>
      <c r="H7" s="37"/>
      <c r="I7" s="141">
        <f t="shared" si="0"/>
        <v>0</v>
      </c>
    </row>
    <row r="8" spans="1:9">
      <c r="A8" s="140"/>
      <c r="B8" s="37"/>
      <c r="C8" s="37"/>
      <c r="D8" s="37"/>
      <c r="E8" s="37"/>
      <c r="F8" s="37"/>
      <c r="G8" s="37"/>
      <c r="H8" s="37"/>
      <c r="I8" s="141">
        <f t="shared" si="0"/>
        <v>0</v>
      </c>
    </row>
    <row r="9" spans="1:9">
      <c r="A9" s="140"/>
      <c r="B9" s="37"/>
      <c r="C9" s="37"/>
      <c r="D9" s="37"/>
      <c r="E9" s="37"/>
      <c r="F9" s="37"/>
      <c r="G9" s="37"/>
      <c r="H9" s="37"/>
      <c r="I9" s="141">
        <f t="shared" si="0"/>
        <v>0</v>
      </c>
    </row>
    <row r="10" spans="1:9">
      <c r="A10" s="140"/>
      <c r="B10" s="37"/>
      <c r="C10" s="37"/>
      <c r="D10" s="37"/>
      <c r="E10" s="37"/>
      <c r="F10" s="37"/>
      <c r="G10" s="37"/>
      <c r="H10" s="37"/>
      <c r="I10" s="141">
        <f t="shared" si="0"/>
        <v>0</v>
      </c>
    </row>
    <row r="11" spans="1:9">
      <c r="A11" s="140"/>
      <c r="B11" s="37"/>
      <c r="C11" s="37"/>
      <c r="D11" s="37"/>
      <c r="E11" s="37"/>
      <c r="F11" s="37"/>
      <c r="G11" s="37"/>
      <c r="H11" s="37"/>
      <c r="I11" s="141">
        <f t="shared" si="0"/>
        <v>0</v>
      </c>
    </row>
    <row r="12" spans="1:9">
      <c r="A12" s="140"/>
      <c r="B12" s="37"/>
      <c r="C12" s="37"/>
      <c r="D12" s="37"/>
      <c r="E12" s="37"/>
      <c r="F12" s="37"/>
      <c r="G12" s="37"/>
      <c r="H12" s="37"/>
      <c r="I12" s="141">
        <f t="shared" si="0"/>
        <v>0</v>
      </c>
    </row>
    <row r="13" spans="1:9">
      <c r="A13" s="142"/>
      <c r="B13" s="39"/>
      <c r="C13" s="39"/>
      <c r="D13" s="39"/>
      <c r="E13" s="39"/>
      <c r="F13" s="39"/>
      <c r="G13" s="39"/>
      <c r="H13" s="39"/>
      <c r="I13" s="143">
        <f t="shared" si="0"/>
        <v>0</v>
      </c>
    </row>
    <row r="14" spans="1:9">
      <c r="A14" s="142"/>
      <c r="B14" s="39"/>
      <c r="C14" s="39"/>
      <c r="D14" s="39"/>
      <c r="E14" s="39"/>
      <c r="F14" s="39"/>
      <c r="G14" s="39"/>
      <c r="H14" s="39"/>
      <c r="I14" s="143">
        <f t="shared" ref="I14" si="1">(D14*E14)+(G14*H14)</f>
        <v>0</v>
      </c>
    </row>
    <row r="15" spans="1:9">
      <c r="A15" s="144"/>
      <c r="B15" s="38"/>
      <c r="C15" s="38"/>
      <c r="D15" s="38"/>
      <c r="E15" s="38"/>
      <c r="F15" s="38"/>
      <c r="G15" s="38"/>
      <c r="H15" s="38"/>
      <c r="I15" s="145">
        <f t="shared" si="0"/>
        <v>0</v>
      </c>
    </row>
    <row r="16" spans="1:9" ht="18.75">
      <c r="A16" s="146"/>
      <c r="B16" s="147"/>
      <c r="C16" s="147"/>
      <c r="D16" s="147"/>
      <c r="E16" s="147"/>
      <c r="F16" s="147"/>
      <c r="G16" s="147"/>
      <c r="H16" s="148" t="s">
        <v>36</v>
      </c>
      <c r="I16" s="149">
        <f>SUM(I4:I15)</f>
        <v>0</v>
      </c>
    </row>
    <row r="17" spans="1:4" ht="15.75">
      <c r="A17" s="259" t="s">
        <v>54</v>
      </c>
      <c r="B17" s="259"/>
      <c r="C17" s="250"/>
      <c r="D17" s="250"/>
    </row>
  </sheetData>
  <mergeCells count="3">
    <mergeCell ref="A1:I1"/>
    <mergeCell ref="A2:I2"/>
    <mergeCell ref="A17:B17"/>
  </mergeCells>
  <pageMargins left="0.7" right="0.7" top="0.75" bottom="0.75" header="0.3" footer="0.3"/>
  <pageSetup scale="7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D0DBA-CC23-469B-B4C3-91D46F2DE1FE}">
  <sheetPr>
    <pageSetUpPr fitToPage="1"/>
  </sheetPr>
  <dimension ref="A1:Z35"/>
  <sheetViews>
    <sheetView workbookViewId="0">
      <selection activeCell="A32" sqref="A1:F32"/>
    </sheetView>
  </sheetViews>
  <sheetFormatPr defaultRowHeight="15"/>
  <cols>
    <col min="1" max="1" width="47.5703125" bestFit="1" customWidth="1"/>
    <col min="2" max="2" width="22.28515625" customWidth="1"/>
    <col min="3" max="3" width="20.140625" customWidth="1"/>
    <col min="4" max="4" width="17.5703125" customWidth="1"/>
    <col min="5" max="5" width="17" customWidth="1"/>
    <col min="6" max="6" width="14.28515625" customWidth="1"/>
    <col min="7" max="26" width="8.85546875" style="36"/>
  </cols>
  <sheetData>
    <row r="1" spans="1:6" ht="14.45" customHeight="1">
      <c r="A1" s="74"/>
      <c r="B1" s="251" t="e" vm="1">
        <v>#VALUE!</v>
      </c>
      <c r="C1" s="251"/>
      <c r="D1" s="251"/>
      <c r="E1" s="251"/>
      <c r="F1" s="251"/>
    </row>
    <row r="2" spans="1:6" ht="14.45" customHeight="1">
      <c r="A2" s="162" t="s">
        <v>55</v>
      </c>
      <c r="B2" s="251"/>
      <c r="C2" s="251"/>
      <c r="D2" s="251"/>
      <c r="E2" s="251"/>
      <c r="F2" s="251"/>
    </row>
    <row r="3" spans="1:6" ht="14.45" customHeight="1">
      <c r="A3" s="163" t="s">
        <v>56</v>
      </c>
      <c r="B3" s="251"/>
      <c r="C3" s="251"/>
      <c r="D3" s="251"/>
      <c r="E3" s="251"/>
      <c r="F3" s="251"/>
    </row>
    <row r="4" spans="1:6" ht="14.45" customHeight="1">
      <c r="A4" s="163" t="s">
        <v>57</v>
      </c>
      <c r="B4" s="251"/>
      <c r="C4" s="251"/>
      <c r="D4" s="251"/>
      <c r="E4" s="251"/>
      <c r="F4" s="251"/>
    </row>
    <row r="5" spans="1:6" ht="14.45" customHeight="1" thickBot="1">
      <c r="A5" s="112" t="s">
        <v>13</v>
      </c>
      <c r="B5" s="252"/>
      <c r="C5" s="252"/>
      <c r="D5" s="252"/>
      <c r="E5" s="252"/>
      <c r="F5" s="252"/>
    </row>
    <row r="6" spans="1:6" ht="30.75" thickBot="1">
      <c r="A6" s="196" t="s">
        <v>14</v>
      </c>
      <c r="B6" s="196" t="s">
        <v>15</v>
      </c>
      <c r="C6" s="196" t="s">
        <v>16</v>
      </c>
      <c r="D6" s="196" t="s">
        <v>17</v>
      </c>
      <c r="E6" s="245"/>
      <c r="F6" s="196" t="s">
        <v>18</v>
      </c>
    </row>
    <row r="7" spans="1:6">
      <c r="A7" s="177" t="s">
        <v>19</v>
      </c>
      <c r="B7" s="187" t="s">
        <v>20</v>
      </c>
      <c r="C7" s="31" t="s">
        <v>20</v>
      </c>
      <c r="D7" s="188">
        <v>45567</v>
      </c>
      <c r="E7" s="189"/>
      <c r="F7" s="190">
        <v>12500</v>
      </c>
    </row>
    <row r="8" spans="1:6" ht="26.25">
      <c r="A8" s="178" t="s">
        <v>21</v>
      </c>
      <c r="B8" s="191" t="s">
        <v>22</v>
      </c>
      <c r="C8" s="43"/>
      <c r="D8" s="176">
        <v>45567</v>
      </c>
      <c r="E8" s="45"/>
      <c r="F8" s="192">
        <v>2500</v>
      </c>
    </row>
    <row r="9" spans="1:6" ht="26.25">
      <c r="A9" s="179" t="s">
        <v>23</v>
      </c>
      <c r="B9" s="193" t="s">
        <v>24</v>
      </c>
      <c r="C9" s="43"/>
      <c r="D9" s="43"/>
      <c r="E9" s="45"/>
      <c r="F9" s="194"/>
    </row>
    <row r="10" spans="1:6">
      <c r="A10" s="69"/>
      <c r="B10" s="2"/>
      <c r="C10" s="2"/>
      <c r="D10" s="2"/>
      <c r="E10" s="3"/>
      <c r="F10" s="194"/>
    </row>
    <row r="11" spans="1:6" ht="15.75" thickBot="1">
      <c r="A11" s="69"/>
      <c r="B11" s="2"/>
      <c r="C11" s="2"/>
      <c r="D11" s="4"/>
      <c r="E11" s="3"/>
      <c r="F11" s="194"/>
    </row>
    <row r="12" spans="1:6" ht="15.75" thickBot="1">
      <c r="A12" s="4"/>
      <c r="B12" s="4"/>
      <c r="C12" s="5"/>
      <c r="D12" s="166"/>
      <c r="E12" s="165" t="s">
        <v>25</v>
      </c>
      <c r="F12" s="202">
        <f>SUM(F7:F11)</f>
        <v>15000</v>
      </c>
    </row>
    <row r="13" spans="1:6" ht="45.75" thickBot="1">
      <c r="A13" s="246" t="s">
        <v>26</v>
      </c>
      <c r="B13" s="196" t="s">
        <v>15</v>
      </c>
      <c r="C13" s="196" t="s">
        <v>27</v>
      </c>
      <c r="D13" s="243" t="s">
        <v>17</v>
      </c>
      <c r="E13" s="244"/>
      <c r="F13" s="196" t="s">
        <v>28</v>
      </c>
    </row>
    <row r="14" spans="1:6" ht="26.25">
      <c r="A14" s="31" t="s">
        <v>29</v>
      </c>
      <c r="B14" s="31" t="s">
        <v>58</v>
      </c>
      <c r="C14" s="31" t="s">
        <v>59</v>
      </c>
      <c r="D14" s="188">
        <v>45567</v>
      </c>
      <c r="E14" s="189"/>
      <c r="F14" s="195">
        <v>5000</v>
      </c>
    </row>
    <row r="15" spans="1:6" ht="26.25">
      <c r="A15" s="43" t="s">
        <v>30</v>
      </c>
      <c r="B15" s="43" t="s">
        <v>60</v>
      </c>
      <c r="C15" s="43" t="s">
        <v>61</v>
      </c>
      <c r="D15" s="176">
        <v>45567</v>
      </c>
      <c r="E15" s="45"/>
      <c r="F15" s="194">
        <v>5000</v>
      </c>
    </row>
    <row r="16" spans="1:6" ht="15.75" thickBot="1">
      <c r="A16" s="14"/>
      <c r="B16" s="4"/>
      <c r="C16" s="4"/>
      <c r="D16" s="4"/>
      <c r="E16" s="5"/>
      <c r="F16" s="194"/>
    </row>
    <row r="17" spans="1:6" ht="15.75" thickBot="1">
      <c r="A17" s="15"/>
      <c r="B17" s="4"/>
      <c r="C17" s="105"/>
      <c r="D17" s="166"/>
      <c r="E17" s="165" t="s">
        <v>31</v>
      </c>
      <c r="F17" s="201">
        <f>SUM(F14:F16)</f>
        <v>10000</v>
      </c>
    </row>
    <row r="18" spans="1:6" ht="45.75" thickBot="1">
      <c r="A18" s="196" t="s">
        <v>32</v>
      </c>
      <c r="B18" s="196" t="s">
        <v>5</v>
      </c>
      <c r="C18" s="196" t="s">
        <v>33</v>
      </c>
      <c r="D18" s="196" t="s">
        <v>34</v>
      </c>
      <c r="E18" s="196" t="s">
        <v>35</v>
      </c>
      <c r="F18" s="242" t="s">
        <v>36</v>
      </c>
    </row>
    <row r="19" spans="1:6">
      <c r="A19" s="63" t="s">
        <v>62</v>
      </c>
      <c r="B19" s="63" t="s">
        <v>63</v>
      </c>
      <c r="C19" s="207" t="s">
        <v>64</v>
      </c>
      <c r="D19" s="167">
        <v>1</v>
      </c>
      <c r="E19" s="237">
        <v>5000</v>
      </c>
      <c r="F19" s="199">
        <f>E19*D19</f>
        <v>5000</v>
      </c>
    </row>
    <row r="20" spans="1:6">
      <c r="A20" s="209" t="s">
        <v>65</v>
      </c>
      <c r="B20" s="64" t="s">
        <v>66</v>
      </c>
      <c r="C20" s="209" t="s">
        <v>67</v>
      </c>
      <c r="D20" s="168">
        <v>20</v>
      </c>
      <c r="E20" s="238">
        <v>100</v>
      </c>
      <c r="F20" s="199">
        <f t="shared" ref="F20:F24" si="0">E20*D20</f>
        <v>2000</v>
      </c>
    </row>
    <row r="21" spans="1:6">
      <c r="A21" s="209" t="s">
        <v>68</v>
      </c>
      <c r="B21" s="210" t="s">
        <v>69</v>
      </c>
      <c r="C21" s="210" t="s">
        <v>70</v>
      </c>
      <c r="D21" s="169">
        <v>1</v>
      </c>
      <c r="E21" s="239">
        <v>3000</v>
      </c>
      <c r="F21" s="199">
        <f t="shared" si="0"/>
        <v>3000</v>
      </c>
    </row>
    <row r="22" spans="1:6">
      <c r="A22" s="7" t="s">
        <v>71</v>
      </c>
      <c r="B22" s="31" t="s">
        <v>72</v>
      </c>
      <c r="C22" s="31" t="s">
        <v>73</v>
      </c>
      <c r="D22" s="170">
        <v>1</v>
      </c>
      <c r="E22" s="240">
        <v>750</v>
      </c>
      <c r="F22" s="199">
        <f t="shared" si="0"/>
        <v>750</v>
      </c>
    </row>
    <row r="23" spans="1:6">
      <c r="A23" s="30" t="s">
        <v>74</v>
      </c>
      <c r="B23" s="31" t="s">
        <v>75</v>
      </c>
      <c r="C23" s="31" t="s">
        <v>76</v>
      </c>
      <c r="D23" s="170">
        <v>1</v>
      </c>
      <c r="E23" s="240">
        <v>1750</v>
      </c>
      <c r="F23" s="199">
        <f t="shared" si="0"/>
        <v>1750</v>
      </c>
    </row>
    <row r="24" spans="1:6">
      <c r="A24" s="65" t="s">
        <v>77</v>
      </c>
      <c r="B24" s="66" t="s">
        <v>78</v>
      </c>
      <c r="C24" s="66" t="s">
        <v>79</v>
      </c>
      <c r="D24" s="171">
        <v>1</v>
      </c>
      <c r="E24" s="67">
        <v>2500</v>
      </c>
      <c r="F24" s="199">
        <f t="shared" si="0"/>
        <v>2500</v>
      </c>
    </row>
    <row r="25" spans="1:6">
      <c r="A25" s="10"/>
      <c r="B25" s="11"/>
      <c r="C25" s="11"/>
      <c r="E25" s="134" t="s">
        <v>37</v>
      </c>
      <c r="F25" s="200">
        <f>SUM(F19:F24)</f>
        <v>15000</v>
      </c>
    </row>
    <row r="26" spans="1:6">
      <c r="A26" s="107"/>
      <c r="B26" s="12"/>
      <c r="C26" s="12"/>
      <c r="D26" s="40"/>
      <c r="E26" s="136"/>
      <c r="F26" s="68"/>
    </row>
    <row r="27" spans="1:6">
      <c r="A27" s="81"/>
      <c r="B27" s="106"/>
      <c r="C27" s="12"/>
      <c r="D27" s="40"/>
      <c r="E27" s="131" t="s">
        <v>38</v>
      </c>
      <c r="F27" s="197">
        <f>SUM(F7:F10)</f>
        <v>15000</v>
      </c>
    </row>
    <row r="28" spans="1:6" ht="30">
      <c r="A28" s="81"/>
      <c r="B28" s="106"/>
      <c r="C28" s="12"/>
      <c r="D28" s="40"/>
      <c r="E28" s="164" t="s">
        <v>39</v>
      </c>
      <c r="F28" s="198">
        <f>SUM(F14:F16)</f>
        <v>10000</v>
      </c>
    </row>
    <row r="29" spans="1:6" ht="30.75" thickBot="1">
      <c r="A29" s="102"/>
      <c r="B29" s="225"/>
      <c r="C29" s="94"/>
      <c r="D29" s="223"/>
      <c r="E29" s="133" t="s">
        <v>40</v>
      </c>
      <c r="F29" s="226">
        <f>SUM(F27:F28)</f>
        <v>25000</v>
      </c>
    </row>
    <row r="30" spans="1:6" ht="36.75">
      <c r="A30" s="32" t="s">
        <v>41</v>
      </c>
      <c r="B30" s="33"/>
      <c r="C30" s="33"/>
      <c r="D30" s="33"/>
      <c r="E30" s="33"/>
      <c r="F30" s="34"/>
    </row>
    <row r="31" spans="1:6" ht="19.5">
      <c r="A31" s="76" t="s">
        <v>42</v>
      </c>
      <c r="B31" s="1"/>
      <c r="C31" s="1"/>
      <c r="D31" s="1"/>
      <c r="E31" s="1"/>
    </row>
    <row r="32" spans="1:6" ht="32.25">
      <c r="A32" s="77" t="s">
        <v>43</v>
      </c>
      <c r="B32" s="1"/>
      <c r="C32" s="1"/>
      <c r="D32" s="1"/>
      <c r="E32" s="1"/>
    </row>
    <row r="33" spans="1:5" ht="19.5">
      <c r="A33" s="1"/>
      <c r="B33" s="1"/>
      <c r="C33" s="1"/>
      <c r="D33" s="1"/>
      <c r="E33" s="1"/>
    </row>
    <row r="34" spans="1:5" ht="19.5">
      <c r="A34" s="1"/>
      <c r="B34" s="1"/>
      <c r="C34" s="1"/>
      <c r="D34" s="1"/>
      <c r="E34" s="1"/>
    </row>
    <row r="35" spans="1:5" ht="19.5">
      <c r="A35" s="1"/>
      <c r="B35" s="1"/>
      <c r="C35" s="1"/>
      <c r="D35" s="1"/>
      <c r="E35" s="1"/>
    </row>
  </sheetData>
  <mergeCells count="1">
    <mergeCell ref="B1:F5"/>
  </mergeCells>
  <pageMargins left="0.25" right="0.25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26CC-9364-45BC-8F45-A838B940B02A}">
  <sheetPr>
    <pageSetUpPr fitToPage="1"/>
  </sheetPr>
  <dimension ref="A1:Z46"/>
  <sheetViews>
    <sheetView topLeftCell="A9" workbookViewId="0">
      <selection sqref="A1:F33"/>
    </sheetView>
  </sheetViews>
  <sheetFormatPr defaultRowHeight="15"/>
  <cols>
    <col min="1" max="1" width="51.85546875" bestFit="1" customWidth="1"/>
    <col min="2" max="2" width="17.7109375" customWidth="1"/>
    <col min="3" max="3" width="29.85546875" customWidth="1"/>
    <col min="4" max="4" width="14.28515625" bestFit="1" customWidth="1"/>
    <col min="5" max="5" width="17.85546875" bestFit="1" customWidth="1"/>
    <col min="6" max="6" width="22.5703125" bestFit="1" customWidth="1"/>
    <col min="7" max="26" width="8.85546875" style="36"/>
  </cols>
  <sheetData>
    <row r="1" spans="1:6" ht="14.45" customHeight="1">
      <c r="B1" s="251" t="e" vm="1">
        <v>#VALUE!</v>
      </c>
      <c r="C1" s="251"/>
      <c r="D1" s="251"/>
      <c r="E1" s="251"/>
      <c r="F1" s="251"/>
    </row>
    <row r="2" spans="1:6" ht="14.45" customHeight="1">
      <c r="A2" s="162" t="s">
        <v>80</v>
      </c>
      <c r="B2" s="251"/>
      <c r="C2" s="251"/>
      <c r="D2" s="251"/>
      <c r="E2" s="251"/>
      <c r="F2" s="251"/>
    </row>
    <row r="3" spans="1:6" ht="14.45" customHeight="1">
      <c r="A3" s="163" t="s">
        <v>81</v>
      </c>
      <c r="B3" s="251"/>
      <c r="C3" s="251"/>
      <c r="D3" s="251"/>
      <c r="E3" s="251"/>
      <c r="F3" s="251"/>
    </row>
    <row r="4" spans="1:6" ht="14.45" customHeight="1">
      <c r="A4" s="163" t="s">
        <v>82</v>
      </c>
      <c r="B4" s="251"/>
      <c r="C4" s="251"/>
      <c r="D4" s="251"/>
      <c r="E4" s="251"/>
      <c r="F4" s="251"/>
    </row>
    <row r="5" spans="1:6" ht="14.45" customHeight="1" thickBot="1">
      <c r="A5" s="112" t="s">
        <v>13</v>
      </c>
      <c r="B5" s="251"/>
      <c r="C5" s="251"/>
      <c r="D5" s="251"/>
      <c r="E5" s="251"/>
      <c r="F5" s="251"/>
    </row>
    <row r="6" spans="1:6" ht="30.75" thickBot="1">
      <c r="A6" s="196" t="s">
        <v>14</v>
      </c>
      <c r="B6" s="196" t="s">
        <v>15</v>
      </c>
      <c r="C6" s="196" t="s">
        <v>16</v>
      </c>
      <c r="D6" s="196" t="s">
        <v>17</v>
      </c>
      <c r="E6" s="245"/>
      <c r="F6" s="196" t="s">
        <v>18</v>
      </c>
    </row>
    <row r="7" spans="1:6" ht="25.5">
      <c r="A7" s="96" t="s">
        <v>19</v>
      </c>
      <c r="B7" s="97" t="s">
        <v>20</v>
      </c>
      <c r="C7" s="8" t="s">
        <v>20</v>
      </c>
      <c r="D7" s="71"/>
      <c r="E7" s="72"/>
      <c r="F7" s="158">
        <v>100000</v>
      </c>
    </row>
    <row r="8" spans="1:6" ht="25.5">
      <c r="A8" s="99" t="s">
        <v>21</v>
      </c>
      <c r="B8" s="100" t="s">
        <v>22</v>
      </c>
      <c r="C8" s="49" t="s">
        <v>83</v>
      </c>
      <c r="D8" s="176">
        <v>45567</v>
      </c>
      <c r="E8" s="72"/>
      <c r="F8" s="158">
        <v>50000</v>
      </c>
    </row>
    <row r="9" spans="1:6" ht="25.5">
      <c r="A9" s="101" t="s">
        <v>23</v>
      </c>
      <c r="B9" s="98" t="s">
        <v>24</v>
      </c>
      <c r="C9" s="2"/>
      <c r="D9" s="71"/>
      <c r="E9" s="72"/>
      <c r="F9" s="158"/>
    </row>
    <row r="10" spans="1:6">
      <c r="A10" s="40"/>
      <c r="B10" s="40"/>
      <c r="C10" s="40"/>
      <c r="D10" s="71"/>
      <c r="E10" s="72"/>
      <c r="F10" s="158"/>
    </row>
    <row r="11" spans="1:6" ht="15.75" thickBot="1">
      <c r="A11" s="40"/>
      <c r="B11" s="40"/>
      <c r="C11" s="40"/>
      <c r="D11" s="71"/>
      <c r="E11" s="72"/>
      <c r="F11" s="158"/>
    </row>
    <row r="12" spans="1:6" ht="15.75" thickBot="1">
      <c r="A12" s="40"/>
      <c r="B12" s="40"/>
      <c r="C12" s="40"/>
      <c r="D12" s="175"/>
      <c r="E12" s="130" t="s">
        <v>25</v>
      </c>
      <c r="F12" s="159">
        <f>SUM(F7:F11)</f>
        <v>150000</v>
      </c>
    </row>
    <row r="13" spans="1:6" ht="30.75" thickBot="1">
      <c r="A13" s="248" t="s">
        <v>26</v>
      </c>
      <c r="B13" s="249" t="s">
        <v>15</v>
      </c>
      <c r="C13" s="196" t="s">
        <v>27</v>
      </c>
      <c r="D13" s="196" t="s">
        <v>17</v>
      </c>
      <c r="E13" s="244"/>
      <c r="F13" s="196" t="s">
        <v>28</v>
      </c>
    </row>
    <row r="14" spans="1:6" ht="26.25">
      <c r="A14" s="31" t="s">
        <v>29</v>
      </c>
      <c r="B14" s="43" t="s">
        <v>84</v>
      </c>
      <c r="C14" s="43" t="s">
        <v>85</v>
      </c>
      <c r="D14" s="176">
        <v>45567</v>
      </c>
      <c r="E14" s="45"/>
      <c r="F14" s="158">
        <v>25000</v>
      </c>
    </row>
    <row r="15" spans="1:6" ht="26.25">
      <c r="A15" s="43" t="s">
        <v>30</v>
      </c>
      <c r="B15" s="43"/>
      <c r="C15" s="43"/>
      <c r="D15" s="44"/>
      <c r="E15" s="45"/>
      <c r="F15" s="158"/>
    </row>
    <row r="16" spans="1:6" ht="15.75" thickBot="1">
      <c r="A16" s="48"/>
      <c r="B16" s="49"/>
      <c r="C16" s="49"/>
      <c r="D16" s="50"/>
      <c r="E16" s="51"/>
    </row>
    <row r="17" spans="1:6" ht="15.75" thickBot="1">
      <c r="A17" s="52"/>
      <c r="B17" s="49"/>
      <c r="C17" s="206"/>
      <c r="D17" s="153"/>
      <c r="E17" s="130" t="s">
        <v>31</v>
      </c>
      <c r="F17" s="161">
        <f>SUM(F14:F15)</f>
        <v>25000</v>
      </c>
    </row>
    <row r="18" spans="1:6" ht="30.75" thickBot="1">
      <c r="A18" s="181" t="s">
        <v>32</v>
      </c>
      <c r="B18" s="182" t="s">
        <v>5</v>
      </c>
      <c r="C18" s="182" t="s">
        <v>33</v>
      </c>
      <c r="D18" s="182" t="s">
        <v>34</v>
      </c>
      <c r="E18" s="180" t="s">
        <v>35</v>
      </c>
      <c r="F18" s="183" t="s">
        <v>36</v>
      </c>
    </row>
    <row r="19" spans="1:6">
      <c r="A19" s="207" t="s">
        <v>86</v>
      </c>
      <c r="B19" s="207" t="s">
        <v>87</v>
      </c>
      <c r="C19" s="207" t="s">
        <v>88</v>
      </c>
      <c r="D19" s="208">
        <v>1</v>
      </c>
      <c r="E19" s="230">
        <v>22000</v>
      </c>
      <c r="F19" s="231">
        <f>E19*D19</f>
        <v>22000</v>
      </c>
    </row>
    <row r="20" spans="1:6">
      <c r="A20" s="209" t="s">
        <v>89</v>
      </c>
      <c r="B20" s="207" t="s">
        <v>87</v>
      </c>
      <c r="C20" s="210" t="s">
        <v>90</v>
      </c>
      <c r="D20" s="211">
        <v>1</v>
      </c>
      <c r="E20" s="232">
        <v>7000</v>
      </c>
      <c r="F20" s="231">
        <f t="shared" ref="F20:F25" si="0">E20*D20</f>
        <v>7000</v>
      </c>
    </row>
    <row r="21" spans="1:6">
      <c r="A21" s="241" t="s">
        <v>91</v>
      </c>
      <c r="B21" s="207" t="s">
        <v>87</v>
      </c>
      <c r="C21" s="179" t="s">
        <v>92</v>
      </c>
      <c r="D21" s="212">
        <v>1</v>
      </c>
      <c r="E21" s="233">
        <v>5000</v>
      </c>
      <c r="F21" s="231">
        <f t="shared" si="0"/>
        <v>5000</v>
      </c>
    </row>
    <row r="22" spans="1:6">
      <c r="A22" s="30" t="s">
        <v>93</v>
      </c>
      <c r="B22" s="207" t="s">
        <v>87</v>
      </c>
      <c r="C22" s="31" t="s">
        <v>94</v>
      </c>
      <c r="D22" s="213">
        <v>25</v>
      </c>
      <c r="E22" s="234">
        <v>1000</v>
      </c>
      <c r="F22" s="231">
        <f t="shared" si="0"/>
        <v>25000</v>
      </c>
    </row>
    <row r="23" spans="1:6">
      <c r="A23" s="30" t="s">
        <v>95</v>
      </c>
      <c r="B23" s="207" t="s">
        <v>87</v>
      </c>
      <c r="C23" s="31" t="s">
        <v>96</v>
      </c>
      <c r="D23" s="213">
        <v>1</v>
      </c>
      <c r="E23" s="233">
        <v>75000</v>
      </c>
      <c r="F23" s="231">
        <f t="shared" si="0"/>
        <v>75000</v>
      </c>
    </row>
    <row r="24" spans="1:6">
      <c r="A24" s="214" t="s">
        <v>97</v>
      </c>
      <c r="B24" s="207" t="s">
        <v>87</v>
      </c>
      <c r="C24" s="43" t="s">
        <v>98</v>
      </c>
      <c r="D24" s="215">
        <v>5280</v>
      </c>
      <c r="E24" s="235">
        <v>2.5</v>
      </c>
      <c r="F24" s="231">
        <f t="shared" si="0"/>
        <v>13200</v>
      </c>
    </row>
    <row r="25" spans="1:6">
      <c r="A25" s="59" t="s">
        <v>99</v>
      </c>
      <c r="B25" s="207" t="s">
        <v>87</v>
      </c>
      <c r="C25" s="49" t="s">
        <v>100</v>
      </c>
      <c r="D25" s="215">
        <v>7</v>
      </c>
      <c r="E25" s="236">
        <v>400</v>
      </c>
      <c r="F25" s="231">
        <f t="shared" si="0"/>
        <v>2800</v>
      </c>
    </row>
    <row r="26" spans="1:6">
      <c r="A26" s="59"/>
      <c r="B26" s="49"/>
      <c r="C26" s="49"/>
      <c r="D26" s="216"/>
      <c r="E26" s="134" t="s">
        <v>37</v>
      </c>
      <c r="F26" s="217">
        <f>SUM(F19:F25)</f>
        <v>150000</v>
      </c>
    </row>
    <row r="27" spans="1:6">
      <c r="A27" s="40"/>
      <c r="B27" s="40"/>
      <c r="C27" s="40"/>
      <c r="D27" s="40"/>
      <c r="E27" s="136"/>
      <c r="F27" s="46"/>
    </row>
    <row r="28" spans="1:6">
      <c r="A28" s="81"/>
      <c r="B28" s="40"/>
      <c r="C28" s="40"/>
      <c r="D28" s="40"/>
      <c r="E28" s="131" t="s">
        <v>38</v>
      </c>
      <c r="F28" s="152">
        <f>F12</f>
        <v>150000</v>
      </c>
    </row>
    <row r="29" spans="1:6" ht="30">
      <c r="A29" s="81"/>
      <c r="B29" s="40"/>
      <c r="C29" s="40"/>
      <c r="D29" s="40"/>
      <c r="E29" s="132" t="s">
        <v>39</v>
      </c>
      <c r="F29" s="218">
        <f>F17</f>
        <v>25000</v>
      </c>
    </row>
    <row r="30" spans="1:6" ht="30.75" thickBot="1">
      <c r="A30" s="102"/>
      <c r="B30" s="223"/>
      <c r="C30" s="223"/>
      <c r="D30" s="223"/>
      <c r="E30" s="133" t="s">
        <v>40</v>
      </c>
      <c r="F30" s="224">
        <f>SUM(F28:F29)</f>
        <v>175000</v>
      </c>
    </row>
    <row r="31" spans="1:6" ht="39">
      <c r="A31" s="184" t="s">
        <v>41</v>
      </c>
      <c r="B31" s="42"/>
      <c r="C31" s="42"/>
      <c r="D31" s="42"/>
      <c r="E31" s="42"/>
      <c r="F31" s="41"/>
    </row>
    <row r="32" spans="1:6">
      <c r="A32" s="185" t="s">
        <v>42</v>
      </c>
      <c r="B32" s="70"/>
      <c r="C32" s="42"/>
      <c r="D32" s="42"/>
      <c r="E32" s="42"/>
      <c r="F32" s="41"/>
    </row>
    <row r="33" spans="1:6">
      <c r="A33" s="186" t="s">
        <v>43</v>
      </c>
    </row>
    <row r="46" spans="1:6">
      <c r="F46" t="s">
        <v>101</v>
      </c>
    </row>
  </sheetData>
  <mergeCells count="1">
    <mergeCell ref="B1:F5"/>
  </mergeCells>
  <pageMargins left="0.7" right="0.7" top="0.75" bottom="0.75" header="0.3" footer="0.3"/>
  <pageSetup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1D830-2913-4873-834C-B88901039A9B}">
  <sheetPr>
    <pageSetUpPr fitToPage="1"/>
  </sheetPr>
  <dimension ref="A1:Z46"/>
  <sheetViews>
    <sheetView tabSelected="1" workbookViewId="0">
      <selection activeCell="A34" sqref="A1:F34"/>
    </sheetView>
  </sheetViews>
  <sheetFormatPr defaultRowHeight="15"/>
  <cols>
    <col min="1" max="1" width="37.28515625" bestFit="1" customWidth="1"/>
    <col min="2" max="2" width="19" customWidth="1"/>
    <col min="3" max="3" width="28.42578125" customWidth="1"/>
    <col min="4" max="4" width="15.7109375" customWidth="1"/>
    <col min="5" max="5" width="17.140625" customWidth="1"/>
    <col min="6" max="6" width="14.140625" customWidth="1"/>
    <col min="7" max="8" width="8.85546875" style="36"/>
    <col min="9" max="9" width="12.28515625" style="36" bestFit="1" customWidth="1"/>
    <col min="10" max="10" width="8.85546875" style="36"/>
    <col min="11" max="11" width="11.28515625" style="36" bestFit="1" customWidth="1"/>
    <col min="12" max="26" width="8.85546875" style="36"/>
  </cols>
  <sheetData>
    <row r="1" spans="1:11" ht="14.45" customHeight="1">
      <c r="B1" s="260" t="e" vm="1">
        <v>#VALUE!</v>
      </c>
      <c r="C1" s="260"/>
      <c r="D1" s="260"/>
      <c r="E1" s="260"/>
      <c r="F1" s="260"/>
    </row>
    <row r="2" spans="1:11" ht="18.75" customHeight="1">
      <c r="A2" s="162" t="s">
        <v>102</v>
      </c>
      <c r="B2" s="260"/>
      <c r="C2" s="260"/>
      <c r="D2" s="260"/>
      <c r="E2" s="260"/>
      <c r="F2" s="260"/>
    </row>
    <row r="3" spans="1:11" ht="18.75">
      <c r="A3" s="163" t="s">
        <v>103</v>
      </c>
      <c r="B3" s="260"/>
      <c r="C3" s="260"/>
      <c r="D3" s="260"/>
      <c r="E3" s="260"/>
      <c r="F3" s="260"/>
    </row>
    <row r="4" spans="1:11" ht="18.75">
      <c r="A4" s="163" t="s">
        <v>104</v>
      </c>
      <c r="B4" s="260"/>
      <c r="C4" s="260"/>
      <c r="D4" s="260"/>
      <c r="E4" s="260"/>
      <c r="F4" s="260"/>
    </row>
    <row r="5" spans="1:11" ht="18" customHeight="1" thickBot="1">
      <c r="A5" s="112" t="s">
        <v>13</v>
      </c>
      <c r="B5" s="261"/>
      <c r="C5" s="261"/>
      <c r="D5" s="261"/>
      <c r="E5" s="261"/>
      <c r="F5" s="261"/>
    </row>
    <row r="6" spans="1:11" ht="30.75" thickBot="1">
      <c r="A6" s="196" t="s">
        <v>14</v>
      </c>
      <c r="B6" s="196" t="s">
        <v>15</v>
      </c>
      <c r="C6" s="196" t="s">
        <v>16</v>
      </c>
      <c r="D6" s="196" t="s">
        <v>17</v>
      </c>
      <c r="E6" s="245"/>
      <c r="F6" s="196" t="s">
        <v>18</v>
      </c>
      <c r="K6" s="227"/>
    </row>
    <row r="7" spans="1:11" ht="24">
      <c r="A7" s="96" t="s">
        <v>19</v>
      </c>
      <c r="B7" s="43" t="s">
        <v>105</v>
      </c>
      <c r="C7" s="43" t="s">
        <v>106</v>
      </c>
      <c r="D7" s="44"/>
      <c r="E7" s="45"/>
      <c r="F7" s="158">
        <v>585000</v>
      </c>
      <c r="K7" s="227"/>
    </row>
    <row r="8" spans="1:11" ht="28.5">
      <c r="A8" s="99" t="s">
        <v>21</v>
      </c>
      <c r="B8" s="43" t="s">
        <v>22</v>
      </c>
      <c r="C8" s="43" t="s">
        <v>107</v>
      </c>
      <c r="D8" s="44">
        <v>45567</v>
      </c>
      <c r="E8" s="45"/>
      <c r="F8" s="158">
        <v>500000</v>
      </c>
      <c r="K8" s="227"/>
    </row>
    <row r="9" spans="1:11" ht="36.75">
      <c r="A9" s="229" t="s">
        <v>23</v>
      </c>
      <c r="B9" s="43" t="s">
        <v>24</v>
      </c>
      <c r="C9" s="43"/>
      <c r="D9" s="44"/>
      <c r="E9" s="45"/>
      <c r="F9" s="158"/>
    </row>
    <row r="10" spans="1:11">
      <c r="A10" s="86"/>
      <c r="B10" s="47"/>
      <c r="C10" s="43"/>
      <c r="D10" s="44"/>
      <c r="E10" s="45"/>
      <c r="F10" s="158"/>
    </row>
    <row r="11" spans="1:11">
      <c r="A11" s="86"/>
      <c r="B11" s="47"/>
      <c r="C11" s="43"/>
      <c r="D11" s="44"/>
      <c r="E11" s="45"/>
      <c r="F11" s="158"/>
    </row>
    <row r="12" spans="1:11" ht="15.75" thickBot="1">
      <c r="A12" s="87"/>
      <c r="B12" s="47"/>
      <c r="C12" s="43"/>
      <c r="E12" s="156" t="s">
        <v>108</v>
      </c>
      <c r="F12" s="159">
        <f>SUM(F7:F11)</f>
        <v>1085000</v>
      </c>
    </row>
    <row r="13" spans="1:11" ht="45.75" thickBot="1">
      <c r="A13" s="246" t="s">
        <v>26</v>
      </c>
      <c r="B13" s="196" t="s">
        <v>15</v>
      </c>
      <c r="C13" s="196" t="s">
        <v>27</v>
      </c>
      <c r="D13" s="247" t="s">
        <v>17</v>
      </c>
      <c r="E13" s="244"/>
      <c r="F13" s="196" t="s">
        <v>28</v>
      </c>
    </row>
    <row r="14" spans="1:11" ht="26.25">
      <c r="A14" s="31" t="s">
        <v>29</v>
      </c>
      <c r="B14" s="43" t="s">
        <v>109</v>
      </c>
      <c r="C14" s="43" t="s">
        <v>110</v>
      </c>
      <c r="D14" s="44">
        <v>45567</v>
      </c>
      <c r="E14" s="45"/>
      <c r="F14" s="158">
        <v>87500</v>
      </c>
    </row>
    <row r="15" spans="1:11" ht="26.25">
      <c r="A15" s="43" t="s">
        <v>30</v>
      </c>
      <c r="B15" s="43"/>
      <c r="C15" s="43"/>
      <c r="D15" s="44"/>
      <c r="E15" s="45"/>
      <c r="F15" s="158"/>
    </row>
    <row r="16" spans="1:11">
      <c r="A16" s="203"/>
      <c r="B16" s="49"/>
      <c r="C16" s="49"/>
      <c r="D16" s="50"/>
      <c r="E16" s="51"/>
      <c r="F16" s="158"/>
    </row>
    <row r="17" spans="1:11" ht="15.75" thickBot="1">
      <c r="A17" s="204"/>
      <c r="B17" s="49"/>
      <c r="C17" s="49"/>
      <c r="D17" s="205"/>
      <c r="E17" s="155" t="s">
        <v>111</v>
      </c>
      <c r="F17" s="161">
        <f>SUM(F14:F16)</f>
        <v>87500</v>
      </c>
    </row>
    <row r="18" spans="1:11" ht="45.75" thickBot="1">
      <c r="A18" s="181" t="s">
        <v>32</v>
      </c>
      <c r="B18" s="182" t="s">
        <v>5</v>
      </c>
      <c r="C18" s="182" t="s">
        <v>33</v>
      </c>
      <c r="D18" s="182" t="s">
        <v>34</v>
      </c>
      <c r="E18" s="180" t="s">
        <v>35</v>
      </c>
      <c r="F18" s="183" t="s">
        <v>36</v>
      </c>
    </row>
    <row r="19" spans="1:11" ht="15.75" thickBot="1">
      <c r="A19" s="53" t="s">
        <v>112</v>
      </c>
      <c r="B19" s="54" t="s">
        <v>113</v>
      </c>
      <c r="C19" s="54" t="s">
        <v>114</v>
      </c>
      <c r="D19" s="172">
        <v>1</v>
      </c>
      <c r="E19" s="55">
        <v>150000</v>
      </c>
      <c r="F19" s="174">
        <f>(E19*D19)</f>
        <v>150000</v>
      </c>
    </row>
    <row r="20" spans="1:11" ht="15.75" thickBot="1">
      <c r="A20" s="53" t="s">
        <v>112</v>
      </c>
      <c r="B20" s="54" t="s">
        <v>113</v>
      </c>
      <c r="C20" s="54" t="s">
        <v>115</v>
      </c>
      <c r="D20" s="173">
        <v>1</v>
      </c>
      <c r="E20" s="56">
        <v>25</v>
      </c>
      <c r="F20" s="174">
        <f t="shared" ref="F20:F29" si="0">(E20*D20)</f>
        <v>25</v>
      </c>
      <c r="K20" s="228"/>
    </row>
    <row r="21" spans="1:11" ht="15.75" thickBot="1">
      <c r="A21" s="53" t="s">
        <v>116</v>
      </c>
      <c r="B21" s="57" t="s">
        <v>117</v>
      </c>
      <c r="C21" s="58" t="s">
        <v>118</v>
      </c>
      <c r="D21" s="173">
        <v>1</v>
      </c>
      <c r="E21" s="56">
        <v>150000</v>
      </c>
      <c r="F21" s="174">
        <f t="shared" si="0"/>
        <v>150000</v>
      </c>
    </row>
    <row r="22" spans="1:11" ht="26.25" thickBot="1">
      <c r="A22" s="53" t="s">
        <v>116</v>
      </c>
      <c r="B22" s="57" t="s">
        <v>117</v>
      </c>
      <c r="C22" s="54" t="s">
        <v>119</v>
      </c>
      <c r="D22" s="173">
        <v>1</v>
      </c>
      <c r="E22" s="56">
        <v>125000</v>
      </c>
      <c r="F22" s="174">
        <f t="shared" si="0"/>
        <v>125000</v>
      </c>
    </row>
    <row r="23" spans="1:11" ht="15.75" thickBot="1">
      <c r="A23" s="53" t="s">
        <v>116</v>
      </c>
      <c r="B23" s="57" t="s">
        <v>117</v>
      </c>
      <c r="C23" s="54" t="s">
        <v>120</v>
      </c>
      <c r="D23" s="173">
        <v>1</v>
      </c>
      <c r="E23" s="56">
        <v>89975</v>
      </c>
      <c r="F23" s="174">
        <f t="shared" si="0"/>
        <v>89975</v>
      </c>
    </row>
    <row r="24" spans="1:11" ht="15.75" thickBot="1">
      <c r="A24" s="53" t="s">
        <v>121</v>
      </c>
      <c r="B24" s="57" t="s">
        <v>117</v>
      </c>
      <c r="C24" s="54" t="s">
        <v>122</v>
      </c>
      <c r="D24" s="172">
        <v>1</v>
      </c>
      <c r="E24" s="55">
        <f>2400*45</f>
        <v>108000</v>
      </c>
      <c r="F24" s="174">
        <f t="shared" si="0"/>
        <v>108000</v>
      </c>
    </row>
    <row r="25" spans="1:11" ht="15.75" thickBot="1">
      <c r="A25" s="53" t="s">
        <v>121</v>
      </c>
      <c r="B25" s="57" t="s">
        <v>117</v>
      </c>
      <c r="C25" s="54" t="s">
        <v>123</v>
      </c>
      <c r="D25" s="173">
        <v>1</v>
      </c>
      <c r="E25" s="56">
        <f>53800*1.75</f>
        <v>94150</v>
      </c>
      <c r="F25" s="174">
        <f t="shared" si="0"/>
        <v>94150</v>
      </c>
      <c r="I25" s="228"/>
    </row>
    <row r="26" spans="1:11" ht="15.75" thickBot="1">
      <c r="A26" s="53" t="s">
        <v>116</v>
      </c>
      <c r="B26" s="57" t="s">
        <v>117</v>
      </c>
      <c r="C26" s="54" t="s">
        <v>124</v>
      </c>
      <c r="D26" s="173">
        <v>1</v>
      </c>
      <c r="E26" s="56">
        <f>53800*5.5</f>
        <v>295900</v>
      </c>
      <c r="F26" s="174">
        <f t="shared" si="0"/>
        <v>295900</v>
      </c>
    </row>
    <row r="27" spans="1:11" ht="15.75" thickBot="1">
      <c r="A27" s="53" t="s">
        <v>121</v>
      </c>
      <c r="B27" s="57" t="s">
        <v>117</v>
      </c>
      <c r="C27" s="54" t="s">
        <v>125</v>
      </c>
      <c r="D27" s="173">
        <v>1</v>
      </c>
      <c r="E27" s="56">
        <v>6500</v>
      </c>
      <c r="F27" s="174">
        <f t="shared" si="0"/>
        <v>6500</v>
      </c>
    </row>
    <row r="28" spans="1:11" ht="15.75" thickBot="1">
      <c r="A28" s="53" t="s">
        <v>121</v>
      </c>
      <c r="B28" s="57" t="s">
        <v>117</v>
      </c>
      <c r="C28" s="54" t="s">
        <v>126</v>
      </c>
      <c r="D28" s="173">
        <v>1</v>
      </c>
      <c r="E28" s="56">
        <v>63950</v>
      </c>
      <c r="F28" s="174">
        <f t="shared" si="0"/>
        <v>63950</v>
      </c>
    </row>
    <row r="29" spans="1:11" ht="15.75" thickBot="1">
      <c r="A29" s="53" t="s">
        <v>121</v>
      </c>
      <c r="B29" s="57" t="s">
        <v>117</v>
      </c>
      <c r="C29" s="54" t="s">
        <v>127</v>
      </c>
      <c r="D29" s="173">
        <v>1</v>
      </c>
      <c r="E29" s="56">
        <v>1500</v>
      </c>
      <c r="F29" s="174">
        <f t="shared" si="0"/>
        <v>1500</v>
      </c>
    </row>
    <row r="30" spans="1:11">
      <c r="A30" s="59"/>
      <c r="B30" s="49"/>
      <c r="C30" s="49"/>
      <c r="E30" s="154" t="s">
        <v>128</v>
      </c>
      <c r="F30" s="157">
        <f>SUM(F19:F29)</f>
        <v>1085000</v>
      </c>
    </row>
    <row r="31" spans="1:11">
      <c r="A31" s="43"/>
      <c r="B31" s="43"/>
      <c r="C31" s="43"/>
      <c r="D31" s="43"/>
      <c r="E31" s="43"/>
      <c r="F31" s="60"/>
    </row>
    <row r="32" spans="1:11">
      <c r="A32" s="82"/>
      <c r="B32" s="43"/>
      <c r="C32" s="43"/>
      <c r="D32" s="43"/>
      <c r="E32" s="164" t="s">
        <v>38</v>
      </c>
      <c r="F32" s="157">
        <f>SUM(F12)</f>
        <v>1085000</v>
      </c>
    </row>
    <row r="33" spans="1:6" ht="30">
      <c r="A33" s="81"/>
      <c r="B33" s="43"/>
      <c r="C33" s="43"/>
      <c r="D33" s="43"/>
      <c r="E33" s="164" t="s">
        <v>129</v>
      </c>
      <c r="F33" s="160">
        <f>(F17)</f>
        <v>87500</v>
      </c>
    </row>
    <row r="34" spans="1:6" ht="30.75" thickBot="1">
      <c r="A34" s="219"/>
      <c r="B34" s="220"/>
      <c r="C34" s="220"/>
      <c r="D34" s="220"/>
      <c r="E34" s="221" t="s">
        <v>40</v>
      </c>
      <c r="F34" s="222">
        <f>SUM(F32:F33)</f>
        <v>1172500</v>
      </c>
    </row>
    <row r="35" spans="1:6" ht="48.75">
      <c r="A35" s="32" t="s">
        <v>41</v>
      </c>
      <c r="B35" s="61"/>
      <c r="C35" s="61"/>
      <c r="D35" s="61"/>
      <c r="E35" s="61"/>
      <c r="F35" s="62"/>
    </row>
    <row r="36" spans="1:6" ht="30">
      <c r="A36" s="76" t="s">
        <v>42</v>
      </c>
      <c r="B36" s="35"/>
      <c r="C36" s="35"/>
      <c r="D36" s="35"/>
      <c r="E36" s="35"/>
      <c r="F36" s="35"/>
    </row>
    <row r="37" spans="1:6" ht="30">
      <c r="A37" s="77" t="s">
        <v>43</v>
      </c>
      <c r="B37" s="35"/>
      <c r="C37" s="35"/>
      <c r="D37" s="35"/>
      <c r="E37" s="35"/>
      <c r="F37" s="35"/>
    </row>
    <row r="38" spans="1:6">
      <c r="A38" s="35"/>
      <c r="B38" s="35"/>
      <c r="C38" s="35"/>
      <c r="D38" s="35"/>
      <c r="E38" s="35"/>
      <c r="F38" s="35"/>
    </row>
    <row r="39" spans="1:6">
      <c r="A39" s="35"/>
      <c r="B39" s="35"/>
      <c r="C39" s="35"/>
      <c r="D39" s="35"/>
      <c r="E39" s="35"/>
      <c r="F39" s="35"/>
    </row>
    <row r="40" spans="1:6">
      <c r="A40" s="35"/>
      <c r="B40" s="35"/>
      <c r="C40" s="35"/>
      <c r="D40" s="35"/>
      <c r="E40" s="35"/>
      <c r="F40" s="35"/>
    </row>
    <row r="41" spans="1:6">
      <c r="A41" s="35"/>
      <c r="B41" s="35"/>
      <c r="C41" s="35"/>
      <c r="D41" s="35"/>
      <c r="E41" s="35"/>
      <c r="F41" s="35"/>
    </row>
    <row r="42" spans="1:6">
      <c r="A42" s="35"/>
      <c r="B42" s="35"/>
      <c r="C42" s="35"/>
      <c r="D42" s="35"/>
      <c r="E42" s="35"/>
      <c r="F42" s="35"/>
    </row>
    <row r="43" spans="1:6">
      <c r="A43" s="35"/>
      <c r="B43" s="35"/>
      <c r="C43" s="35"/>
      <c r="D43" s="35"/>
      <c r="E43" s="35"/>
      <c r="F43" s="35"/>
    </row>
    <row r="44" spans="1:6">
      <c r="A44" s="35"/>
      <c r="B44" s="35"/>
      <c r="C44" s="35"/>
      <c r="D44" s="35"/>
      <c r="E44" s="35"/>
      <c r="F44" s="35"/>
    </row>
    <row r="45" spans="1:6">
      <c r="A45" s="35"/>
      <c r="B45" s="35"/>
      <c r="C45" s="35"/>
      <c r="D45" s="35"/>
      <c r="E45" s="35"/>
      <c r="F45" s="35"/>
    </row>
    <row r="46" spans="1:6">
      <c r="A46" s="35"/>
      <c r="B46" s="35"/>
      <c r="C46" s="35"/>
      <c r="D46" s="35"/>
      <c r="E46" s="35"/>
      <c r="F46" s="35"/>
    </row>
  </sheetData>
  <mergeCells count="1">
    <mergeCell ref="B1:F5"/>
  </mergeCells>
  <dataValidations count="1">
    <dataValidation type="list" allowBlank="1" showInputMessage="1" showErrorMessage="1" prompt="Please select type of service." sqref="A19:A29" xr:uid="{8B17ED9C-731B-4CC2-B7B7-D00098887496}">
      <formula1>"Please select type from dropdown menu.,Professional Services,Equipment,Materials,Misc. Category"</formula1>
    </dataValidation>
  </dataValidations>
  <pageMargins left="0.7" right="0.7" top="0.75" bottom="0.75" header="0.3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91f9cf-d398-40c1-97c0-1c5dc037221b" xsi:nil="true"/>
    <lcf76f155ced4ddcb4097134ff3c332f xmlns="c3d34f47-8d0f-4d72-b54c-8d4d47b44a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0407DA61C3734EA29683564DC14761" ma:contentTypeVersion="12" ma:contentTypeDescription="Create a new document." ma:contentTypeScope="" ma:versionID="f1408743382511d5bc9556c7bf8a8c6e">
  <xsd:schema xmlns:xsd="http://www.w3.org/2001/XMLSchema" xmlns:xs="http://www.w3.org/2001/XMLSchema" xmlns:p="http://schemas.microsoft.com/office/2006/metadata/properties" xmlns:ns2="c3d34f47-8d0f-4d72-b54c-8d4d47b44adc" xmlns:ns3="fb91f9cf-d398-40c1-97c0-1c5dc037221b" targetNamespace="http://schemas.microsoft.com/office/2006/metadata/properties" ma:root="true" ma:fieldsID="5ac255f4aab3a3712cb51143d221691c" ns2:_="" ns3:_="">
    <xsd:import namespace="c3d34f47-8d0f-4d72-b54c-8d4d47b44adc"/>
    <xsd:import namespace="fb91f9cf-d398-40c1-97c0-1c5dc03722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34f47-8d0f-4d72-b54c-8d4d47b44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b8dbdb2-490f-4876-996d-7c3a9d5832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1f9cf-d398-40c1-97c0-1c5dc037221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5448545-2eed-41ad-950a-69e64d008e0b}" ma:internalName="TaxCatchAll" ma:showField="CatchAllData" ma:web="fb91f9cf-d398-40c1-97c0-1c5dc03722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91656-5B59-4FE3-9E1A-B8AA625B3092}"/>
</file>

<file path=customXml/itemProps2.xml><?xml version="1.0" encoding="utf-8"?>
<ds:datastoreItem xmlns:ds="http://schemas.openxmlformats.org/officeDocument/2006/customXml" ds:itemID="{9919D774-1734-47BC-AF35-715DC1857DC5}"/>
</file>

<file path=customXml/itemProps3.xml><?xml version="1.0" encoding="utf-8"?>
<ds:datastoreItem xmlns:ds="http://schemas.openxmlformats.org/officeDocument/2006/customXml" ds:itemID="{9C713320-B4A5-4D32-8A92-12D112EBF4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OToole</dc:creator>
  <cp:keywords/>
  <dc:description/>
  <cp:lastModifiedBy/>
  <cp:revision/>
  <dcterms:created xsi:type="dcterms:W3CDTF">2024-02-10T21:30:30Z</dcterms:created>
  <dcterms:modified xsi:type="dcterms:W3CDTF">2025-01-14T17:54:24Z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0x010100680407DA61C3734EA29683564DC14761</vt:lpwstr>
  </property>
  <property fmtid="{D5CDD505-2E9C-101B-9397-08002B2CF9AE}" pid="3" name="MediaServiceImageTags">
    <vt:lpwstr/>
  </property>
</Properties>
</file>